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1 r\Załączniki do sprawozdania\"/>
    </mc:Choice>
  </mc:AlternateContent>
  <xr:revisionPtr revIDLastSave="0" documentId="13_ncr:1_{B807C653-D363-4457-B772-E6AB13FDC829}" xr6:coauthVersionLast="47" xr6:coauthVersionMax="47" xr10:uidLastSave="{00000000-0000-0000-0000-000000000000}"/>
  <bookViews>
    <workbookView xWindow="-120" yWindow="-120" windowWidth="20730" windowHeight="11160" tabRatio="757" activeTab="4" xr2:uid="{00000000-000D-0000-FFFF-FFFF00000000}"/>
  </bookViews>
  <sheets>
    <sheet name=" OP_alokacja i kontraktacja" sheetId="3" r:id="rId1"/>
    <sheet name="OP_Plany Działań" sheetId="1" r:id="rId2"/>
    <sheet name="OP_Projekty COVID" sheetId="7" r:id="rId3"/>
    <sheet name="OP_ewaluacja" sheetId="8" r:id="rId4"/>
    <sheet name="OP_wskaźniki" sheetId="9" r:id="rId5"/>
  </sheets>
  <externalReferences>
    <externalReference r:id="rId6"/>
    <externalReference r:id="rId7"/>
  </externalReferences>
  <definedNames>
    <definedName name="_xlnm._FilterDatabase" localSheetId="1" hidden="1">'OP_Plany Działań'!$A$5:$L$33</definedName>
    <definedName name="_xlnm.Print_Area" localSheetId="0">' OP_alokacja i kontraktacja'!$A$1:$R$26</definedName>
    <definedName name="_xlnm.Print_Area" localSheetId="3">OP_ewaluacja!$A$1:$D$1</definedName>
    <definedName name="_xlnm.Print_Area" localSheetId="1">'OP_Plany Działań'!$A$1:$L$32</definedName>
    <definedName name="PO">'[1]Informacje ogólne'!$K$118:$K$154</definedName>
    <definedName name="skrot" localSheetId="3">#REF!</definedName>
    <definedName name="skrot" localSheetId="4">#REF!</definedName>
    <definedName name="skrot">#REF!</definedName>
    <definedName name="skroty_PI" localSheetId="3">'[2]Informacje ogólne'!$N$104:$N$109</definedName>
    <definedName name="skroty_PI" localSheetId="1">#REF!</definedName>
    <definedName name="skroty_PI">'[2]Informacje ogólne'!$N$104:$N$109</definedName>
    <definedName name="skroty_PP"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74" i="7" l="1"/>
  <c r="F34" i="1" l="1"/>
  <c r="H11" i="3" l="1"/>
  <c r="G11" i="3"/>
  <c r="Q9" i="3"/>
  <c r="P9" i="3"/>
  <c r="O9" i="3"/>
  <c r="Q8" i="3"/>
  <c r="Q13" i="3" s="1"/>
  <c r="P8" i="3"/>
  <c r="P13" i="3" s="1"/>
  <c r="O8" i="3"/>
  <c r="O13" i="3" s="1"/>
  <c r="I10" i="3"/>
  <c r="N10" i="3" s="1"/>
  <c r="D9" i="9" l="1"/>
  <c r="D10" i="9"/>
  <c r="D11" i="9"/>
  <c r="D12" i="9"/>
  <c r="D13" i="9"/>
  <c r="D14" i="9"/>
  <c r="D15" i="9"/>
  <c r="D16" i="9"/>
  <c r="D8" i="9"/>
  <c r="U47" i="7" l="1"/>
  <c r="U9" i="7" s="1"/>
  <c r="Q47" i="7"/>
  <c r="P47" i="7"/>
  <c r="O47" i="7"/>
  <c r="N47" i="7"/>
  <c r="Q32" i="7"/>
  <c r="P32" i="7"/>
  <c r="O32" i="7"/>
  <c r="N32" i="7"/>
  <c r="P9" i="7" l="1"/>
  <c r="N9" i="7"/>
  <c r="O9" i="7"/>
  <c r="Q9" i="7"/>
  <c r="I9" i="3"/>
  <c r="N9" i="3" s="1"/>
  <c r="I8" i="3"/>
  <c r="N8" i="3" s="1"/>
  <c r="N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tc={CA3B1733-BD75-4CD5-B063-3B22AE8D388F}</author>
    <author>tc={F3F302F1-5DA8-410F-904C-A9BDA17C7939}</author>
    <author>Alicja Ostrowska</author>
  </authors>
  <commentList>
    <comment ref="D28" authorId="0" shapeId="0" xr:uid="{00000000-0006-0000-0200-000001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Uzupełniam, że tak - skoro jest podana uchwała</t>
      </text>
    </comment>
    <comment ref="G31" authorId="1" shapeId="0" xr:uid="{00000000-0006-0000-0200-000002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http://jesien.scob24.pl/o-projekcie/</t>
      </text>
    </comment>
    <comment ref="O43" authorId="2" shapeId="0" xr:uid="{00000000-0006-0000-0200-000003000000}">
      <text>
        <r>
          <rPr>
            <b/>
            <sz val="9"/>
            <color indexed="81"/>
            <rFont val="Tahoma"/>
            <family val="2"/>
            <charset val="238"/>
          </rPr>
          <t>Alicja Ostrowska:</t>
        </r>
        <r>
          <rPr>
            <sz val="9"/>
            <color indexed="81"/>
            <rFont val="Tahoma"/>
            <family val="2"/>
            <charset val="238"/>
          </rPr>
          <t xml:space="preserve">
w tym środki prywatne 22 338,07 zł</t>
        </r>
      </text>
    </comment>
    <comment ref="Q43" authorId="2" shapeId="0" xr:uid="{00000000-0006-0000-0200-000004000000}">
      <text>
        <r>
          <rPr>
            <b/>
            <sz val="9"/>
            <color indexed="81"/>
            <rFont val="Tahoma"/>
            <family val="2"/>
            <charset val="238"/>
          </rPr>
          <t>Alicja Ostrowska:</t>
        </r>
        <r>
          <rPr>
            <sz val="9"/>
            <color indexed="81"/>
            <rFont val="Tahoma"/>
            <family val="2"/>
            <charset val="238"/>
          </rPr>
          <t xml:space="preserve">
w tym środki prywatne 22 338,07 zł</t>
        </r>
      </text>
    </comment>
    <comment ref="O44" authorId="2" shapeId="0" xr:uid="{00000000-0006-0000-0200-000005000000}">
      <text>
        <r>
          <rPr>
            <b/>
            <sz val="9"/>
            <color indexed="81"/>
            <rFont val="Tahoma"/>
            <family val="2"/>
            <charset val="238"/>
          </rPr>
          <t>Alicja Ostrowska:</t>
        </r>
        <r>
          <rPr>
            <sz val="9"/>
            <color indexed="81"/>
            <rFont val="Tahoma"/>
            <family val="2"/>
            <charset val="238"/>
          </rPr>
          <t xml:space="preserve">
w tym środki prywatne 78 545,47 zł</t>
        </r>
      </text>
    </comment>
    <comment ref="Q44" authorId="2" shapeId="0" xr:uid="{00000000-0006-0000-0200-000006000000}">
      <text>
        <r>
          <rPr>
            <b/>
            <sz val="9"/>
            <color indexed="81"/>
            <rFont val="Tahoma"/>
            <family val="2"/>
            <charset val="238"/>
          </rPr>
          <t>Alicja Ostrowska:</t>
        </r>
        <r>
          <rPr>
            <sz val="9"/>
            <color indexed="81"/>
            <rFont val="Tahoma"/>
            <family val="2"/>
            <charset val="238"/>
          </rPr>
          <t xml:space="preserve">
w tym środki prywatne 78 545,47 zł</t>
        </r>
      </text>
    </comment>
    <comment ref="O45" authorId="2" shapeId="0" xr:uid="{00000000-0006-0000-0200-000007000000}">
      <text>
        <r>
          <rPr>
            <b/>
            <sz val="9"/>
            <color indexed="81"/>
            <rFont val="Tahoma"/>
            <family val="2"/>
            <charset val="238"/>
          </rPr>
          <t>Alicja Ostrowska:</t>
        </r>
        <r>
          <rPr>
            <sz val="9"/>
            <color indexed="81"/>
            <rFont val="Tahoma"/>
            <family val="2"/>
            <charset val="238"/>
          </rPr>
          <t xml:space="preserve">
w tym środki prywatne 50 133,65 zł</t>
        </r>
      </text>
    </comment>
    <comment ref="Q45" authorId="2" shapeId="0" xr:uid="{00000000-0006-0000-0200-000008000000}">
      <text>
        <r>
          <rPr>
            <b/>
            <sz val="9"/>
            <color indexed="81"/>
            <rFont val="Tahoma"/>
            <family val="2"/>
            <charset val="238"/>
          </rPr>
          <t>Alicja Ostrowska:</t>
        </r>
        <r>
          <rPr>
            <sz val="9"/>
            <color indexed="81"/>
            <rFont val="Tahoma"/>
            <family val="2"/>
            <charset val="238"/>
          </rPr>
          <t xml:space="preserve">
w tym środki prywatne 50 133,65 zł</t>
        </r>
      </text>
    </comment>
    <comment ref="O46" authorId="2" shapeId="0" xr:uid="{00000000-0006-0000-0200-000009000000}">
      <text>
        <r>
          <rPr>
            <b/>
            <sz val="9"/>
            <color indexed="81"/>
            <rFont val="Tahoma"/>
            <family val="2"/>
            <charset val="238"/>
          </rPr>
          <t>Alicja Ostrowska:</t>
        </r>
        <r>
          <rPr>
            <sz val="9"/>
            <color indexed="81"/>
            <rFont val="Tahoma"/>
            <family val="2"/>
            <charset val="238"/>
          </rPr>
          <t xml:space="preserve">
w tym środki prywatne 91 329,27 zł</t>
        </r>
      </text>
    </comment>
    <comment ref="Q46" authorId="2" shapeId="0" xr:uid="{00000000-0006-0000-0200-00000A000000}">
      <text>
        <r>
          <rPr>
            <b/>
            <sz val="9"/>
            <color indexed="81"/>
            <rFont val="Tahoma"/>
            <family val="2"/>
            <charset val="238"/>
          </rPr>
          <t>Alicja Ostrowska:</t>
        </r>
        <r>
          <rPr>
            <sz val="9"/>
            <color indexed="81"/>
            <rFont val="Tahoma"/>
            <family val="2"/>
            <charset val="238"/>
          </rPr>
          <t xml:space="preserve">
w ty środki prywatne 91 329,27 zł</t>
        </r>
      </text>
    </comment>
    <comment ref="U50" authorId="2" shapeId="0" xr:uid="{00000000-0006-0000-0200-00000B000000}">
      <text>
        <r>
          <rPr>
            <b/>
            <sz val="9"/>
            <color indexed="81"/>
            <rFont val="Tahoma"/>
            <family val="2"/>
            <charset val="238"/>
          </rPr>
          <t>Alicja Ostrowska:</t>
        </r>
        <r>
          <rPr>
            <sz val="9"/>
            <color indexed="81"/>
            <rFont val="Tahoma"/>
            <family val="2"/>
            <charset val="238"/>
          </rPr>
          <t xml:space="preserve">
respiratory przenośne zewnetrzne</t>
        </r>
      </text>
    </comment>
  </commentList>
</comments>
</file>

<file path=xl/sharedStrings.xml><?xml version="1.0" encoding="utf-8"?>
<sst xmlns="http://schemas.openxmlformats.org/spreadsheetml/2006/main" count="1178" uniqueCount="413">
  <si>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</si>
  <si>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</si>
  <si>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</si>
  <si>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</si>
  <si>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</si>
  <si>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</si>
  <si>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</si>
  <si>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</si>
  <si>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</si>
  <si>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</si>
  <si>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PI 8vi</t>
  </si>
  <si>
    <t>K</t>
  </si>
  <si>
    <t>Narzędzie 5</t>
  </si>
  <si>
    <t>Narzędzie 3</t>
  </si>
  <si>
    <t>III kwartał 2016</t>
  </si>
  <si>
    <t>Narzędzie 2</t>
  </si>
  <si>
    <t>PI 9iv</t>
  </si>
  <si>
    <t>Narzędzie 18</t>
  </si>
  <si>
    <t>PI 9a</t>
  </si>
  <si>
    <t>X posiedzenie KS</t>
  </si>
  <si>
    <t>PI 2c</t>
  </si>
  <si>
    <t>I kwartał 2017</t>
  </si>
  <si>
    <t>III kwartał 2017</t>
  </si>
  <si>
    <t>IV kwartał 2017</t>
  </si>
  <si>
    <t>Narzędzie 19</t>
  </si>
  <si>
    <t>XV posiedzenie KS</t>
  </si>
  <si>
    <t>Regionalny Program Operacyjny Województwa Opolskiego na lata 2014 – 2020</t>
  </si>
  <si>
    <t>RPO WO.7.K.1</t>
  </si>
  <si>
    <t>Wydłużanie aktywności zawodowej - profilaktyka nowotworu piersi i jelita grubego (Konkurs został już uzgodniony w ramach KS)</t>
  </si>
  <si>
    <t>IV kwartał 2016</t>
  </si>
  <si>
    <t>68/2016</t>
  </si>
  <si>
    <t>RPO WO.8.K.1</t>
  </si>
  <si>
    <t>Dostęp do wysokiej jakości usług zdrowotnych i społecznych - profilaktyka cukrzycy, nadwagi i otyłości (Konkurs został już uzgodniony w ramach KS)</t>
  </si>
  <si>
    <t>II kwartał 2016</t>
  </si>
  <si>
    <t>RPO WO.8.K.2</t>
  </si>
  <si>
    <t>Dostęp do wysokiej jakości usług zdrowotnych i społecznych - wsparcie deinstytucjonalizacji opieki nad osobami starszymi</t>
  </si>
  <si>
    <t>I kwartał 2016</t>
  </si>
  <si>
    <t>RPO WO.8.K.3</t>
  </si>
  <si>
    <t>Dostęp do wysokiej jakości usług zdrowotnych i społecznych - opieka okołoporodowa nad matką i dzieckiem</t>
  </si>
  <si>
    <t>RPO WO.8.K.4</t>
  </si>
  <si>
    <t>RPO WO.10.K.1</t>
  </si>
  <si>
    <t>Narzędzie 26, Narzędzie 27</t>
  </si>
  <si>
    <t>E-usługi publiczne</t>
  </si>
  <si>
    <t>I kw. 2017</t>
  </si>
  <si>
    <t>57/2017/XIV</t>
  </si>
  <si>
    <t>XIV posiedzenie KS</t>
  </si>
  <si>
    <t>RPO WO 7.K.2</t>
  </si>
  <si>
    <t>Wydłużanie aktywności zawodowej - rehabilitacja medyczna</t>
  </si>
  <si>
    <t>II kwartał 2017</t>
  </si>
  <si>
    <t>RPO WO 7.K.3</t>
  </si>
  <si>
    <t>Wydłużanie aktywnosci zawodowej - profilaktyka zdrowotna dotycząca raka szyjki macicy</t>
  </si>
  <si>
    <t>RPO WO 7.K.5</t>
  </si>
  <si>
    <t>Wydłużanie aktywności zawodowej - profilaktyka nowotworu piersi</t>
  </si>
  <si>
    <t>RPO WO.10.K.2</t>
  </si>
  <si>
    <t xml:space="preserve">Narzędzie 13, Narzędzie 14, Narzędzie 16, Narzędzie 17 </t>
  </si>
  <si>
    <t>Infrastruktura ochrony zdrowia w zakresie profilaktyki zdrowotnej mieszkańców regionu - 1 konkurs w 2017</t>
  </si>
  <si>
    <t>I kwartał 2017 r.</t>
  </si>
  <si>
    <t>RPO WO.10.K.3</t>
  </si>
  <si>
    <t>Infrastruktura ochrony zdrowia w zakresie profilaktyki zdrowotnej mieszkańców regionu - 2 konkurs w  2017</t>
  </si>
  <si>
    <t>RPO WO.8.K.5</t>
  </si>
  <si>
    <t>Dostęp do wysokiej jakości usług zdrowotnych i społecznych - profilaktyka cukrzycy, nadwagi i otyłości - 1 konkurs w 2017</t>
  </si>
  <si>
    <t>73/2017/XV</t>
  </si>
  <si>
    <t>RPO WO 7.K.6</t>
  </si>
  <si>
    <t>II kwartał 2018</t>
  </si>
  <si>
    <t>RPO WO 7.K.7</t>
  </si>
  <si>
    <t>Narzędzie 5, Narzędzie 2</t>
  </si>
  <si>
    <t>Wydłużanie aktywnosci zawodowej - profilaktyka zdrowotna dotycząca raka szyjki macicy i raka jelita grubego</t>
  </si>
  <si>
    <t>RPO WO 8.K.8</t>
  </si>
  <si>
    <t>I kwartał 2018</t>
  </si>
  <si>
    <t>RPO WO.8.K.8</t>
  </si>
  <si>
    <t>RPO WO 10.K.4</t>
  </si>
  <si>
    <t xml:space="preserve">Infrastruktura ochrony zdrowia w zakresie profilaktyki zdrowotnej </t>
  </si>
  <si>
    <t>II kwartał 2019</t>
  </si>
  <si>
    <t>65/2018/XIX</t>
  </si>
  <si>
    <t>XIX posiedzenie KS</t>
  </si>
  <si>
    <t>RPO WO 8.K.6</t>
  </si>
  <si>
    <t>Dostęp do wysokiej jakości usług zdrowotnych i społecznych - kompleksowa opieka nad matką i dzieckiem</t>
  </si>
  <si>
    <t>I kwartał 2019</t>
  </si>
  <si>
    <t>RPO WO 8.K.7</t>
  </si>
  <si>
    <t>Dostęp do wysokiej jakości usług zdrowotnych i społecznych - profilaktyka cukrzycy, nadwagi i otyłości</t>
  </si>
  <si>
    <t>RPO WO 8.K.9</t>
  </si>
  <si>
    <t>IV kwartał 2019</t>
  </si>
  <si>
    <t>RPO WO 8.K.12</t>
  </si>
  <si>
    <t>Nazwa Programu:</t>
  </si>
  <si>
    <t>Tabela 1: Alokacja w ramach  Regionalnego Programu Operacyjnego Województwa Opolskiego na lata 2014 - 2020 przeznaczona na obszar zdrowie</t>
  </si>
  <si>
    <t>Wsparcie UE [euro]</t>
  </si>
  <si>
    <t>Krajowe środki publiczne [euro]</t>
  </si>
  <si>
    <t>Krajowe środki prywatne [euro]</t>
  </si>
  <si>
    <t>9 = [10+11+12]</t>
  </si>
  <si>
    <t>14 = [7+8+9+13]</t>
  </si>
  <si>
    <t>Działanie - kod</t>
  </si>
  <si>
    <t>Działanie - nazwa</t>
  </si>
  <si>
    <t>Poddziałanie - kod</t>
  </si>
  <si>
    <t>Poddziałanie - nazwa</t>
  </si>
  <si>
    <t>Kategoria interwencji</t>
  </si>
  <si>
    <t>Nr priorytetu inwestycyjnego</t>
  </si>
  <si>
    <t>Ogółem</t>
  </si>
  <si>
    <t>RPOP.07.04.00</t>
  </si>
  <si>
    <t>Wydłużanie aktywności zawodowej</t>
  </si>
  <si>
    <t>*** RPOP.07.04.00 - Brak poddziałania ***</t>
  </si>
  <si>
    <t>8vi</t>
  </si>
  <si>
    <t>RPOP.08.01.00</t>
  </si>
  <si>
    <t>Dostęp do wysokiej jakości usług zdrowotnych i społecznych</t>
  </si>
  <si>
    <t>*** RPOP.08.01.00 - Brak poddziałania ***</t>
  </si>
  <si>
    <t>9iv</t>
  </si>
  <si>
    <t>RPOP.10.01.00</t>
  </si>
  <si>
    <t>Infrastruktura społeczna na rzecz wyrównania nierówności w dostępie do usług</t>
  </si>
  <si>
    <t>RPOP.10.01.01</t>
  </si>
  <si>
    <t>Infrastruktura ochrony zdrowia w zakresie profilaktyki zdrowotnej mieszkańców regionu</t>
  </si>
  <si>
    <t>053, 101</t>
  </si>
  <si>
    <t>9a</t>
  </si>
  <si>
    <t>RPOP.10.03.00</t>
  </si>
  <si>
    <t>E-usługi społeczne</t>
  </si>
  <si>
    <t>078, 079, 081, 101</t>
  </si>
  <si>
    <t>2c</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</si>
  <si>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</si>
  <si>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</si>
  <si>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</si>
  <si>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</si>
  <si>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r>
      <t xml:space="preserve">* W działaniu </t>
    </r>
    <r>
      <rPr>
        <b/>
        <i/>
        <sz val="9"/>
        <rFont val="Arial"/>
        <family val="2"/>
        <charset val="238"/>
      </rPr>
      <t>10.3 E-usługi publiczne</t>
    </r>
    <r>
      <rPr>
        <b/>
        <sz val="9"/>
        <rFont val="Arial"/>
        <family val="2"/>
        <charset val="238"/>
      </rPr>
      <t xml:space="preserve"> podano całą wartość alokacji na działanie, ponieważ nie została wyodrębniona alokacja na usługi w obszarze zdrowia</t>
    </r>
  </si>
  <si>
    <t>RPO WO 7.K.8</t>
  </si>
  <si>
    <t>III kwartał 2019</t>
  </si>
  <si>
    <t>29/2019/XXI</t>
  </si>
  <si>
    <t>XXI posiedzenie KS</t>
  </si>
  <si>
    <t>RPO WO 7.K.9</t>
  </si>
  <si>
    <t>Wydłużenie aktywności zawodowej - rehabilitacja medyczna</t>
  </si>
  <si>
    <t>II kwartał 2020</t>
  </si>
  <si>
    <t>XXIII posiedzenie KS</t>
  </si>
  <si>
    <t>RPO WO 7.K.10</t>
  </si>
  <si>
    <t>Wydłużenie aktywności zawodowej - profilaktyka raka szyjki macicy</t>
  </si>
  <si>
    <t>Dostęp do wysokiej jakości usług zdrowotnych i społecznych - wsparcie deinstytucjonalizacji opieki nad osobami starszymi
 - 1 konkurs w 2020r.</t>
  </si>
  <si>
    <t>Finansowanie ogółem [euro] 
Zgodnie z planami IP/IZ środki dedykowane wyłącznie obszarowi zdrowie 
- finansowanie ogółem [euro]</t>
  </si>
  <si>
    <t>Miejsce na komentarz (m.in. w zakresie ewentualnych zmian alokacji przy okazji zmian w RPO itp.)</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</si>
  <si>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</si>
  <si>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</si>
  <si>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</si>
  <si>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</si>
  <si>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55/2019/XXIII</t>
  </si>
  <si>
    <t>RPO WO.10.K.4</t>
  </si>
  <si>
    <t>RPO WO 10.K.5</t>
  </si>
  <si>
    <t>Narzędzie 14, Narzędzie 16</t>
  </si>
  <si>
    <t>11/2020/XXIV</t>
  </si>
  <si>
    <t>XXIV posiedzenie KS</t>
  </si>
  <si>
    <t>RPO WO 8.K.14</t>
  </si>
  <si>
    <t>Dostęp do wysokiej jakości usług zdrowotnych i społecznych - profilaktyka cukrzycy, nadwagi i otyłości - 1-szy konkurs w 2020 r.</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</si>
  <si>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</si>
  <si>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</si>
  <si>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</si>
  <si>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</si>
  <si>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</si>
  <si>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</si>
  <si>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</si>
  <si>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</si>
  <si>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</si>
  <si>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</si>
  <si>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</si>
  <si>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</si>
  <si>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</si>
  <si>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</si>
  <si>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</si>
  <si>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</si>
  <si>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</si>
  <si>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</si>
  <si>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</si>
  <si>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</si>
  <si>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</si>
  <si>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</si>
  <si>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</si>
  <si>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</si>
  <si>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</si>
  <si>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</si>
  <si>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</si>
  <si>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Opolskie</t>
  </si>
  <si>
    <t>konkurs</t>
  </si>
  <si>
    <t>Tak</t>
  </si>
  <si>
    <t>Samodzielny Publiczny Zespół Opieki Zdrowotnej w Kędzierzynie-Koźlu</t>
  </si>
  <si>
    <t xml:space="preserve">Kędzierzyn Koźle </t>
  </si>
  <si>
    <t>zakup sprzętu, środków ochrony osobistej, roboty budowlane</t>
  </si>
  <si>
    <t xml:space="preserve">Rozszerzenie zakresu realizowanego projektu. Zakup sprzętu: Zmgławiacz, Centrala do monitorowania pacjentów w stanie zagrożenia życia z 6-oma monitorami, Łóżka specjalistyczne z materacami przeciwodleżynowymi na intensywną opiekę medyczną, Łóżka specjalistyczne z materacami z pompką, Aparat do kardiotomografii telemetrycznej, Video EEG, Aparat do USG z trzema głowicami, Aparat EMG, Aparat do znieczulania z respiratorem, Fotel zabiegowy, Lampa bezcieniowa, 
Aparat EKG, Pompy infuzyjne strzykawkowe, Kardiomonitory, Aparat RTG przyłóżkowy, respirator stacjonarny,respirator transportowy, Reduktory do próżni, Pulsoksymetr, Pulsoksymetry jednorazowe, Inhalator medyczny, Aparat do nieinwazyjnej wentylacji mechanicznej, Defibrylator z możliwością kardiowersji, 
Urządzenie do wysokoprzepływowej terapii tlenem wraz z materiałem eksploatacyjnym, Przenośna kamera do badania dna oka, Test do wykrywania wirusa grypy - A,B, wraz z wymazówkami, Aparat do gazometrii z wymienną kasetą do odczynników, Maseczki do tlenoterapii z drenami, Termometry bezdotykowe, Stetoskopy, Analizator immunochromatograficzny /System analityczny pozwalający diagnozować infekcję, Butle do tlenu, Otoskopy Profile żelowe wentylacyjne do terapii pacjenta na brzuchu, Mobilne ssaki elektroniczne do odsysania, Ciśnieniomierze naramienne elektroniczne, Wzmacniacz do głosu, System monitoringu kamer, Pojemniki do śluzy na sprzęt medyczny (termometr, stetoskop, ciśnieniomierz), myjka-dezynfektor do basenów i kaczek, Urządzenia oczyszczające powietrze, Stalaże na worki na pedał, Wózek-wanna do mycia pacjentów, Lampa bakteriobójcza przepływowa,  stacja do dezynfekcji rąk wraz z dozownikiem bezdotykowym, Pojemnik czerwony jednorazowego użycia na odpady medyczne wysoce zakaźne 60 l, Worki na odpady medyczne zakaźne ok. 100 l, Worki wodorozpuszczalne, Pojemniki na odpady medyczne 120 l, Tablice informacyjne dla pacjentów dot. COVID19, Macerator, Urządzenie do dekontaminacji, zakup reduktora tlenu medycznego (50 szt), zakup dozowników tlenu z nawilżaczem (200 szt), zakup jednorazowych butelek z wodą aquapack (3000 szt), zakup zbiorniku tlenu ciekłego 20 t wraz z parownicą, wykonanie instalacji tlenu medycznego wraz z projektem wykonawczym, roboty budowlane w zakresie fundamentu uziomu oraz ogrodzenia z bramą wjazdową 
</t>
  </si>
  <si>
    <t>RPO WO.
10.K.3</t>
  </si>
  <si>
    <t xml:space="preserve">57/2017/XIV
</t>
  </si>
  <si>
    <t>Szpital Wojewódzki w Opolu spółka z ograniczoną odpowiedzialnością</t>
  </si>
  <si>
    <t>Opole</t>
  </si>
  <si>
    <t xml:space="preserve">Infrastruktura ochrony zdrowia w zakresie profilaktyki zdrowotnej mieszkańców regionu </t>
  </si>
  <si>
    <t>Nie</t>
  </si>
  <si>
    <t xml:space="preserve">rozszerzenie zakresu realizowanego projektu, zakup sprzętu: myjka-dezynfektor do basenów i kaczek, tomograf, myjnia-dezynfektor narzędziowa przelotowa, Pulsoksymetr PM-60 - pomiar SpO2; kolorowy ekran LCD TFT 2.4"; alarmy; trendy; zasilanie bateryjne lub akumulatorowe; wyposażenie: czujnik pulsoksymetru na palec z Ładowarką akumulatora Li-ion + akumulator Li-ion/ PM-60,  Pulsoksymetr na palec, Inhalator medyczny, Wózek-wanna do mycia pacjentów, Szafa do przechowywania fiberoskopów, Wózek do transportu fiberoskopów kompatybilny z ww. szafą, Termometry bezdotykowe, Stetoskopy, Ciśnieniomierze naramienne, Pojemniki do śluzy na sprzęt medyczny (termometr, stetoskop, ciśnieniomierz), KIT RESPIRATORY PANEL 2 PLUS-6 TESTS NR KAT RFIT-ASY-0137, PNEUMONIA PANEL PLUS NR KAT. RFIT-ASY-0142, COPAN UTM (wymazów ki), Jednoparametrowy test BIOFIRE SARS-CoV-2, Test do wykrywania wirusa grypy - A,B,RSV nr kat CE-XPRSFLU/RSV-CE-10 SET wraz z wymazówkami, Urządzenia oczyszczające powietrze, Lampa bakteriobójcza przepływowa jezdna wyposażona w licznik czasu pracy, Lampa bakteriobójcza przepływowa ścienna wyposażona w licznik czasu pracy, Nocospray urządzenie do fumigacji powietrza i powierzchni z opcją zapisu danych, Nocolyse One Shot preparat dezynfekcyjny,  Nocolyse One Shot - środek dezynfekcyjny, Pralka, Nexa - stacja do dezynfekcji rąk wraz z dozownikiem bezdotykowym, Pojemnik czerwony jednorazowego użycia na odpady, medyczne wysoce zakaźne 60 l, Worki na odpady medyczne zakaźne ok. 100 l, Opryskiwacz akumulatorowy, Worki wodorozpuszczalne, Pojemniki na odpady medyczne 120 l, Tablice informacyjne dla pacjentów dot. Korona wirusa, zakup aparatu RTG przyłóżkowego MAC z detektorem cyfrowym 141WCC,  zakup urządzenia SiDLY One z subskrypcją (100 szt.), </t>
  </si>
  <si>
    <t>RPO WO.
10.K.4</t>
  </si>
  <si>
    <t xml:space="preserve">65/2018/XIX
</t>
  </si>
  <si>
    <t>Zespół Opieki Zdrowotnej w Nysie</t>
  </si>
  <si>
    <t>Nysa</t>
  </si>
  <si>
    <t>zakup środków ochrony osobistej oraz sprzętu (tomograf komputerowy)</t>
  </si>
  <si>
    <t>rozszerzenie zakresu realizowanego projektu, zakup sprzętu: Tomograf komputerowy</t>
  </si>
  <si>
    <t>Samodzielny Publiczny Zespół Opieki Zdrowotnej w Głubczycach</t>
  </si>
  <si>
    <t>Głubczyce</t>
  </si>
  <si>
    <t>zakup sprzętu, środków ochrony osobistej</t>
  </si>
  <si>
    <t>rozszerzenie zakresu realizowanego projektu, zakup sprzętu: Urządzenie do dezynfekcji powierzchni i sprzętu medycznego za pomocą suchej mgły, Środki dezynfekcyjne do urządzeń, Pompy infuzyjne karetkowe akumulatorowe, Pulsoksymetr przenośny napalcowy, Pulsoksymetr stacjonarny, Mobilny aparat EKG (na podstawie jezdnej), Termometr bezdotykowy, Namiot - mobilna izba przyjęć / punkt selekcji i wstępnego badania pacjentów, Nagrzewnica gazowa do namiotu, Wózek medyczny mobilny do namiotu / Izby Przyjęć / POZ, Mobilna umywalka do rąk, Test na grypę, Wirówka laboratoryjna dedykowana do wirowania krwi do testów na grypę, Mobilny stolik do poboru materiału zakaźnego</t>
  </si>
  <si>
    <t>PRPO WO.
10.K.4</t>
  </si>
  <si>
    <t>Szpital Powiatowy im. Prałata J. Glowatzkiego w Strzelcach Opolskich</t>
  </si>
  <si>
    <t>Strzelce Opolskie</t>
  </si>
  <si>
    <t>zakup środków ochrony osobistej, sprzętu, roboty budowlane (ścianka z drzwiami do pomieszczenia segregacji na SOR)</t>
  </si>
  <si>
    <t xml:space="preserve">rozszerzenie zakresu realizowanego projektu, zakup sprzętu: Myjnie dezynfektory do basenów (np. Unitechnika), Macerator do jednorazowych basenów (Greenpol), Respirator, EKG, Pulsoksymetr przenośny, Pompy infuzyjne, Urządzenie do wizualizacji żył
</t>
  </si>
  <si>
    <t>Powiatowe Centrum Zdrowia Spółka Akcyjna w Kluczborku</t>
  </si>
  <si>
    <t>Kluczbork</t>
  </si>
  <si>
    <t>zakup środków ochrony osobistej, sprzętu, roboty budowlane</t>
  </si>
  <si>
    <t xml:space="preserve">rozszerzenie zakresu realizowanego projektu, zakup sprzętu: Przenośny zamgławiacz do dezynfekcji powietrznej ambulansów, małych pomieszczeń, Mobilny zamgławiacz do dezynfekcji powietrznej sal operacyjnych, gabinetów zabiegowych, traktów komunikacyjnych, zakup środków ochrony osobistej  (m.in. : kombinezony ochronne, gogle, maseczki, ochrona obuwia, przyłbice), zakup respiratora (2 szt.), zakup lamp UV przepływowych (2 szt.), zakup pulsoksymetrów (4 szt.), zakup furmigatorów (2szt.), zakup termometrów bezdotykowych (10 szt.), zakup pomp infuzyjnych dwustrzykawkowych (3 szt.), zakup videodomofonu (1 szt.), zakup pojemników na odpoady niebezpieczne, zakup termotereb medycznych (3 szt.), zakup urządzenia do wytwarzania podciśnienia (2 szt.), zakup drzwi rozsuwanych (1 szt.), zakup myjni przelotowej (1 szt.)
</t>
  </si>
  <si>
    <t>Kliniczne Centrum Ginekologii, Położnictwa i Neonatologii w Opolu</t>
  </si>
  <si>
    <t xml:space="preserve">rozszerzenie zakresu realizowanego projektu, zakup sprzętu: Urządzenie do dezynfekcji„Nocospray", Defibrylator, Respirator, Aparat do znieczulenia, Termometry bezdotykowe, Respirator konwencjonalny -FABIAN, Respirator –FABIAN z funkcją  oscylacji, Kardiomonitor – NIHON -KOHDEN, 
Respirator do wentylacji nieinwazyjnej WILLA MED, Analizator   AVL, Inkubator zamknięty do intensywnej terapii
</t>
  </si>
  <si>
    <t>Wojewódzki Szpital Specjalistyczny im. św. Jadwigi w Opolu</t>
  </si>
  <si>
    <t>zakup środków ochrony osobistej, sprzętu, roboty budowlane (przebudowa oddziału)</t>
  </si>
  <si>
    <t xml:space="preserve">rozszerzenie zakresu realizowanego projektu. Zakup sprzętu: Kardiomonitor, Wózek inwalidzki, Chodzik, Łózka tapczany + szafki przyłóżkowe, Wózek na leki/zabiegowy, Łózka szpitalne na kółkach z barierkami z szafka i materacem, Ssaki inżektorowe, Łózka elektryczne,  Meterace + pompki do materacy,  Lampa bakteriobójcza, Respirator, Monitor przenośny, Kardiomonitor transportowy, Fumigator, Ssak, Łóżeczka, Łózka młodzieżowe, Skaner do żył, Aparat do EKG, Wózek transportowy, Pompa strzykawkowa 2-torowa, Łóżko zwykłe + szafki, </t>
  </si>
  <si>
    <t>Namysłowskie Centrum Zdrowia Spółka Akcyjna</t>
  </si>
  <si>
    <t>Namysłów</t>
  </si>
  <si>
    <t>zakup środków ochrony osobistej, sprzętu</t>
  </si>
  <si>
    <t>rozszerzenie zakresu realizowanego projektu. Zakup sprzętu: Urządzenie do dezynfekcji pomieszczeń, Respirator stacjonarny, Defibrylator Livepack 1 szt, Zestaw do próby wysiłkowej 1 szt, Holter EKG 1 szt, Centrala monitorująca1 szt.</t>
  </si>
  <si>
    <t>Samodzielny Publiczny Zakład Opieki Zdrowotnej w Głuchołazach</t>
  </si>
  <si>
    <t>Głuchołazy</t>
  </si>
  <si>
    <t>zakup środków ochrony osobistej, sprzętu, roboty budowlane (dostosowanie Izby Przyjęć, laboratorium)</t>
  </si>
  <si>
    <t xml:space="preserve">rozszerzenie zakresu realizowanego projektu. Zakup sprzętu: Płuczko-dezynefektor do mycia i denzynfekcji naczyń sanitarnych typu kaczka, basen, miska + kosz mulitifunkcyjny, Przenośne urządzenie do dezynfekcji pomieszczeń drogą powietrzną (fumigator) wraz ze sprzętem elektronicznym, Kardiomonitory, Pompy infuzyjne, Przenośny koncentrator tlenu, Defiblylator, Łóżko szpitalne, Mobilny stolik do poboru materiału zakaźnego, Mobilny aparat EKG (na podstawie jezdnej), Pulsoksymetr przenośny napalcowy, Respirator do nieinwazyjnej wentylacji mechanicznej, </t>
  </si>
  <si>
    <t>Zakład Opiekuńczo-Leczniczy Głuchołazy  Samodzielny Publiczny Zakład Opieki Zdrowotnej</t>
  </si>
  <si>
    <t>rozszerzenie zakresu realizowanego projektu. Zakup sprzętu: Sprzęt medyczny ( termometry bezdotykowe), Dekontaminator powietrza, Koncentrator tlenu</t>
  </si>
  <si>
    <t>Specjalistyczny Szpital im. Ks. Biskupa Józefa Nathana w Branicach</t>
  </si>
  <si>
    <t>Branice</t>
  </si>
  <si>
    <t xml:space="preserve">rozszerzenie zakresu realizowanego projektu. Zakup sprzętu: łóżka elektryczne szpitalne, przenośne urządzenie do dezynfekcji drogą powietrzną zamgławiacz 3 szt., podnośnik transportowy do 200 kg, kardiomonitor, defibrylator Life Pack 15, parawany teleskopowe, pulsoksymetr, ssaki, pompa infuzyjna, termometry na podczerwień 10 szt, ciśnieniomierze
</t>
  </si>
  <si>
    <t>Brzeskie Centrum Medyczne Samodzielny Publiczny Zakład Opieki Zdrowotnej</t>
  </si>
  <si>
    <t>Brzesko</t>
  </si>
  <si>
    <t>rozszerzenie zakresu realizowanego projektu. Zakup sprzętu: Koncentrator tlenu, Zamgławiacz, Ssak, Inhalator, Kardiomonitor, Pompy infuzyjne, Macerator</t>
  </si>
  <si>
    <t>Opolskie Centrum Rehabilitacji w Korfantowie Sp. z o.o.</t>
  </si>
  <si>
    <t>Korfantów</t>
  </si>
  <si>
    <t xml:space="preserve">rozszerzenie zakresu realizowanego projektu. Zakup sprzętu: Myjka-dezynfektor, Ozonator, Zamgławiacz, Analizator parametrów krytycznych, Pompy do podawania leków, Dozowniki do środków dezynfekcyjnych, Termometr bezdotykowy, Wózki do mycia i dezynfekcji, Urządzenie parowe Elmastim, </t>
  </si>
  <si>
    <t>Samodzielny Publiczny Zakład Opieki Zdrowotnej Opolskie Centum Onkologii im. Prof. Tadeusza Koszarowskiego w Opolu</t>
  </si>
  <si>
    <t xml:space="preserve">rozszerzenie zakresu realizowanego projektu. Zakup sprzętu: Respirator, Urządzenie do wysokoprzepływowej tlenoterapii  (AIRVO2) – z osprzętem, Zamgławiacze z wkładami środka biobójczego NOCOSPRAY + wkłady ( Nocolyse 6 % (1l -20 op), Nocolyse One Shot 12% (10op), Zamgławiacze z wkładami środka biobójczego AEROSEPT 150 + wkłady, MACERATOR DO NACZYŃ Z PULPY CELULOZOWEJ, MYJKA ULTRADŹWIĘKOWA, MYJKA DO BUTÓW OPERACYJNYCH Z SUSZENIEM, KARDIOMONITOR, Mopy wielorazowe, Dozowniki do dezynfekcji rąk – system zamknięty + wkłady, Wózki sprzątacze, Generator ozonowy do dezynfekcji pomieszczeń, Aparat do nebulizatora, RTG przyłóżkowy, wideo laryngoskop+ łyżki, Bronchofiberoskop (AMBU) - sondy, Próbówki do analizatora apartu parametrów krytycznych AVL Coba Rusha
</t>
  </si>
  <si>
    <t>Zakład Opieki Zdrowotnej Olesno</t>
  </si>
  <si>
    <t>Olesno</t>
  </si>
  <si>
    <t>rozszerzenie zakresu realizowanego projektu. Zakup sprzętu: Urządzenie do fumigacji, Respiratory, Kardiomonitory, Pompy infuzyjne, Łóżka intensywnej terapii, Lodówka do próbek</t>
  </si>
  <si>
    <t>RPO WO.
10.K.2</t>
  </si>
  <si>
    <t>Uniwersytecki Szpital Kliniczny-Opole</t>
  </si>
  <si>
    <t>rozszerzenie zakresu realizowanego projektu. Zakup sprzętu: pojemniki na odpady 60 l, urządzenie do fumigacji, Respirator do wentylacji mechanicznej chorych, Urządzenie do wysokoprzepływowej terapii O2 (High Flow), Pozycjonery do terapii wentylacyjnej na brzuchu (udogodnienia) (prone position), Urządzenie do terapii ECMO, Analizator do Multipleksowego PCR FilmArray, Zestawy testów do wykrywania wirusów oddechowych, Zestawy do pobierania materiału do badań PCR po 100 szt, Aparat TK</t>
  </si>
  <si>
    <t>Krapkowickie Centrum Zdrowia</t>
  </si>
  <si>
    <t>Krapkowice</t>
  </si>
  <si>
    <t>zakup środków ochrony osobistej, sprzętu, roboty budowlane (adaptacja pod izolatki)</t>
  </si>
  <si>
    <t>rozszerzenie zakresu realizowanego projektu. Zakup sprzętu: Respiratory transportowe, Mobilne urządzenie do dezynfekcji pomieszczeń metodą zamgławiania, Mobilne aparat do dezynfekcji przedziałów medycznych karetek systemowych, Respiratory stacjonarne, Wirówka laboratoryjna dobadań w kierunku grypy, Wózek zabiegowy, Łóżeczka dla noworodków, Pulsoksymetr stacjonarny, Pulsoksymentr, Pompy infuzyjne, Namiot z nagrzewnicą - zewnętrzna izba przyjęć, Łóżka mobilne (polowe) do zewnętrznej izby przyjęć, Stolik mobilny dla lekarza, Szafa na leki, Kombinezony ochronne wielorazowego użytku z możliwością przeprowadzenia dezynfekcji, Termometry elektroniczne bezdotykowe, Pneumatyczna kabina do dekontaminacji, Jonizator powietrza, Testy na grypę Rapid-Viditest Influenza A+B, Odczynniki do oznaczania morfologii krwi, Odczynniki do oznaczeń biochemicznych i immunochemicznych, Odczynniki do oznaczania parametrów krzepliwości
Szybkie testy do oznaczania: RSV, Clostridium, Rota-Adenowirusy, Krew utajona w kale, Testy alergologiczne, Odczynniki z RCKiK Katowice do serologii</t>
  </si>
  <si>
    <t>Konkurs</t>
  </si>
  <si>
    <t>5503/2018</t>
  </si>
  <si>
    <t>Stowarzyszenie Hospicjum Ziemu Kluczborskiej św. Ojca Pio</t>
  </si>
  <si>
    <t>Byczyna</t>
  </si>
  <si>
    <t>zakup środków ochrony osobistej</t>
  </si>
  <si>
    <t>Zakład Opieki Zdrowotnej w Białej</t>
  </si>
  <si>
    <t xml:space="preserve">Biała </t>
  </si>
  <si>
    <t>rozszerzenie zakresu realizowanego projektu. Zakup sprzętu: Respirator Weinmann Medumat Easy CPR, Centrala do monitorowania pacjentów w stanie zagrożenia życia z 4 ema monitorami, Skaner naczyń krwionośnych do ułatwienia wkłuć obwodowych u chorych krytycznych</t>
  </si>
  <si>
    <t>Caritas Diecezji Opolskiej</t>
  </si>
  <si>
    <t>brak partnerów</t>
  </si>
  <si>
    <t>nie dotyczy</t>
  </si>
  <si>
    <t>Dostęp do wysokiej jakości usług zdrowotnych i społecznych w zakresie usług zdrowotnych - opieka nad osobami starszymi, w tym z niepełnosprawnościami w obszarze działań związanych z zapobieganiem, przeciwdziałaniem i zwalczaniem koronawirusa wywołującego chorobę COVID-19</t>
  </si>
  <si>
    <t xml:space="preserve">rozszerzenie zakresu realizowanego projektu. </t>
  </si>
  <si>
    <t>Strzeleckie centrum obsługi biznesu "SCOB"</t>
  </si>
  <si>
    <t>Gmina Strzelce Opolskie</t>
  </si>
  <si>
    <t xml:space="preserve">Dostęp do wysokiej jakości usług zdrowotnych i społecznych w zakresie usług zdrowotnych - opieka nad osobami starszymi, w tym z niepełnosprawnościami w obszarze działań związanych z zapobieganiem, przeciwdziałaniem i zwalczaniem koronawirusa wywołującego chorobę COVID-19 </t>
  </si>
  <si>
    <t>zakup środków ochrony osobistej, środki dezynfekujące, stworzenie Centrum Monitorowania Pacjenta, Opiekun pacjenta</t>
  </si>
  <si>
    <t>rozszerzenie zakresu realizowanego projektu</t>
  </si>
  <si>
    <t>projekt pozakonkursowy</t>
  </si>
  <si>
    <t>Samorząd województwa opolskiego</t>
  </si>
  <si>
    <t>zakup środków ochrony osobistej, sprzętu, roboty budowlane, działania informacyjno-edukacyjne</t>
  </si>
  <si>
    <t xml:space="preserve">Nowy projekt pozakonkursowy w Działaniu 8.1 RPO, gdzie Beneficjentem jest Samorząd Województwa Opolskiego. </t>
  </si>
  <si>
    <t>Urząd Marszałkowski Województwa Opolskiego</t>
  </si>
  <si>
    <t xml:space="preserve">Opole </t>
  </si>
  <si>
    <t>zakup środków ochrony osobistej oraz działania informacyjno-edukacyjne</t>
  </si>
  <si>
    <t>W ramach projektu zaplanowano zakup: maseczek ochronnych różnego rodzaju, fartuchów ochronnych/barierowych, rękawiczek jednorazowych różnego rodzaju, przyłbic ochronnych, osłon na buty, pościeli jednoraz., środków do dezynfekcji rąk i powierzchni, chusteczek do dezynfekcji powierzchni 18op. Po 160szt., dozowników do środków dezynfekcyjnych, mydła do rąk 270op. po 5L, urządzenia do zamgławiania pomieszczeń, przenośnej lampy bakteriobójczej przepływowej, zestawów (kombinezony ochronne+buty+rękawice), gogli ochronnych, opryskiwaczy (dekontaminator), ozonatorów, toreb na sprzęt, worków na odpady, kompresów gaz. 
"Filmiki instruktażowe, koperty życia, ulotki o zasadach zdrowego życia, jednominutowe audycje o zasadach bezpieczeństwa i higieny, artykuły o zasadach bezpieczeństwa i higieny."</t>
  </si>
  <si>
    <t>Samodzielny Publiczny Zakład Opieki Zdrowotnej Szpital Specjalistyczny Ministerstwa Spraw Wewnętrznych i Administracji w Głuchołazach
im. św. Jana Pawła II</t>
  </si>
  <si>
    <t>W ramach projektu przewidziano zakup: kombinezonów ochron., półmasek z filtrem(FFP2,FFP3), fartuchów włókn., maseczek chirurg., gogli, rękawic(op.200szt.), odzieży jednoraz.(bluza,spodnie), pościeli jednoraz., osłon na buty, płynu do dezynf.rąk i powierzchni, preparatu do mycia i dezynf. powierzchni tbl., płynu do dezynf. powierzchni piana, chusteczek do dezynf. powierz.(op.200szt.) 
płynu do dekontaminatora, pościeli jednoraz., czepków (op.40szt.), fartuchów barier.(op.10szt.), dekontamin., urządzenie do dezynf.pomiesz., lamp bakter., mopy jednoraz., wózki do transportu odpadów med., stelaże na odpady, respirator, kapnograf, aparat EKG, wózek do transportu chorych, aparat do pomiaru parametrów krytycznych, kardridż (kontra pomiarowa), kardridż (kontra płucząco-ściekowa), kardridż (kontra jakości), pompa infuzyjna, ssak, nebulizator pneumatyczny, ręczny resuscytator dla dorosłych PVC, pulsoksymetr, aparat do pomiaru RR, termometr bedotykowy, laryngoskop, łyżki do laryngoskopu jednor., rurki do intubacji, maski krtan., rurki ustno-gardło, stetoskop, spirometr transp., bronchofiberoskop, Postawienie 4 śluz</t>
  </si>
  <si>
    <t>116 Szpital Wojskowy z Przychodnią Samodzielny Publiczny Zakład Opieki Zdrowotnej w Opolu</t>
  </si>
  <si>
    <t>W ramach projektu przewidziano zakup: kombinezony, półmaski FFP3, przyłbice, fartuchy, maseczki chirurgiczne, gogle, rękawice, osłony na buty, dekontamitor z płynem, fartuchy barierowe, pościel jednorazowa, środek dezynfekcyjny do rąk i powierzchni, kompres gazowy jałowy, rękawice jałowe
pojemnik na odpady medyczne, pojemnik do transportu materiaów zakaźnych, system nadzoru kardiologicznego, stacja robocza medyczna, łóżko intensywnego nadzoru, pompy infuzyjne ze stojakami, aparat EKG, respirator stacjonarny, aparat do pomiaru parametrow krytycznych, termometr, stetoskop, pulsoksymetr. Przebudowa Izby Przyjęć - wydzielenie odrębnego wejścia dla pacjentów z chorobą zakaźną.</t>
  </si>
  <si>
    <t>Samodzielny Publiczny Zakład Opieki Zdrowotnej Ministerstwa Spraw Wewnętrznych i Administracji w Opolu</t>
  </si>
  <si>
    <t xml:space="preserve">W ramach projektu przewidziano zakup: kombinezony, półmaski FFP2, FFP3, przyłbice, osłony na buty, fartuchy jednorazowe, maseczki chirurgiczne, rękawice jednorazowe (op.200szt.), gogli, pościel jednorazowa, płyn do dezynfekcji powierzchni i rąk, chusteczki dezynfekujące (op.200szt), urządzenie do fumigacji, naboje do urządzeń do fumigacji, dekontaminator, urządzenie na środki myjaco-dezynf., łóżko i sprzęt transportowy, wózek do transportu odpadów medycznych, dozownik bezkontaktowy, lampy bakteriobójcze, respirator, aparat USG, aparat do terapii nerkozastępczej, kardiomonitor, pompy infuzyjne, łóżka intensywnej terapii z materacem przeciwodleżynowym, mobliny aparat RTG, wózek do transportu chorych, wózek do transportu niepełnosprawnych. Dostosowanie pomieszczeń do krótkotrwałej izolacji pacjenta, kontrola dostępu do pomieszczeń ZOZ. </t>
  </si>
  <si>
    <t>Wojewódzka Stacja Sanitarno-Epidemiologoczna w Opolu</t>
  </si>
  <si>
    <t>W ramach projektu przewidziano zakup: rękawice z przedłużonym mankietem, rękawice nitrylowych (bezpudrowe), kombinezony jednorazowe, fartuchy fizelinowe (jednorazowe), przyłbice,  gogle medyczne, maski ochronne (FFP3), chusteczki dezynfekcyjne z alkoholem, chusteczki dezynfekcyjne do delikatnych powierzchni, pojemniki na odpady zakaźne, termotorby (8-10L),  worki czerwone na odpady (12-15L), szpatułki drew. Niejałowe termometry laserowe, dozowniki na środki dezynfekcyjne do rąk, wkłady ze środkiem do dezynfekcji rąk, worki czerwone na odpady (120L).</t>
  </si>
  <si>
    <t>Regionalne Centrum Krwiodawstwa i Krwiolecznictwa  w Opolu</t>
  </si>
  <si>
    <t>W ramach projektu przewidziano zakup: masek ochronnych, fartuchy ochrone, rękawice nitrylowe, środki do dezynfekcji rąk i powierzchni, maski ochronne (dawcy krwi)</t>
  </si>
  <si>
    <t>Opolskie Centrum Ratownictwa Medycznego w Opolu</t>
  </si>
  <si>
    <t>W ramach projektu przewidziano zakup: kombinezony ochronne, okulary ochronne, maski (FFP3), rękawice, przyłbic, środki do dezynfekcji (Surfanios Premium, Antibac, Nocolyse, Mikrozid), wyrobów medyczne (gazy ,opatrunki , itd), pralko-suszarki, nocospray do dezynfekcji, karetki z wyposaż., Lifepak
ssaki elektr., pulsoksymetrów, respiratory transp., Lucas do reanim.,  termometry bezdotyk, pomp infuzyjnych, ciśnieniomierzy dziec. i dorosł., noszy karetk., krzesełek karetk., tabletów SWD PRM, drukarek karetk. (uchwyt,przetwornica), tuszy do druk., agregatu prądotw., agregatu rozruch., zest. do konikopunkcji, zest. doszpikowe, aparaty do szybk tłoczenia, maski I-gel., opatr. oparz., koce termiczne
zest. porod., przew oddech do respir., kapnografy, kask ochr., plecaki ratow., torby tlen, torby term do amupt. Remont węzłów sanitarnych (dostosowanie do wymagań sanitarnych) oraz remont garażu technicznego do dezynfekcji.</t>
  </si>
  <si>
    <t>Prudnickie Centrum Medyczne S. A. w Prudniku</t>
  </si>
  <si>
    <t>Prudnik</t>
  </si>
  <si>
    <t>W ramach projektu przewidziano zakup: kombinezony i ochraniacze na buty (zestaw), gogle/przyłbice, masek (FFP/FFP3), maseczki chirurgiczne, przenośnego biosanitazera (automat do nietoksycznej dezynfekcji pomieszczeń) 1 szt., wyposażenia sprężarkowni obsługującej centralną sterylizatornię (zbiornik powietrza z osprzętem, osuszacz) 1 szt., termometry elektroniczne do pomiaru temp. na czole, termometry medyczne do pomiaru temperatury w uchu, (zakres temperatur 20°-42,2°), respirator, stacjonarny aparat RTG.</t>
  </si>
  <si>
    <t>Stobrawskie Centrum Medyczne Sp. z o. o. z siedzibą w Kup</t>
  </si>
  <si>
    <t>Kup</t>
  </si>
  <si>
    <t>W ramach projektu przewidziano zakup: Indywidualnego Pakietu Ochrony Biologicznej (kombinezon ochr z dod.butami, gogle ochr, 2 pary rękaw.nitryl, maska z filtrem mech i zaworem oddech, worek na odpady med), maseczki (FFP2,FFP3), maseczki chirurg, przyłbice, mundurków jednoraz., rękawic diagnost. (op.100szt), obuwia chirurg(gumowe), preparaty do dezynfekcji rąk i powierzchni, lampy bakteriobójczej,  przepływowej myjni-dezynfektora, jednoraz. wkładu do mopa, kija alum. do mopa, uchwytu do mopa, dozownika do chusteczek wielokrotnego użytku chusteczki do dozownika, wózek transportowy czystej i brudnej bielizny, dozownika autom. z stacją dozującą, urządzenia do kompresji klatki piersiowej LUCAS 3, wideolaryngoskopu, monitora/ defibrylatora Lifepak, dozownika tlenowy typu AGA, respiratora transportowego (ratowniczego), pompy infuzyjnej, inhalatora pneumatycznego, respiratora, wózka anestezjologicznego ANS/ABS, wózka oddziałowego, wózka zabiegowego, nieinwazyjnego hełmu do terapii CPAP, hiperbarycznej terapii tlenem, zest. do wkłucia central, aparatu USG, wkład jednoraz. do ssaka, aparatu do pomiaru ciśnienia tętn krwi, łóżek szpitalnych, inhalatora ultradźw. z wibroaerozolem, przenośnego koncentratora tlenu, aparat do nieinwazyjnego wentyl. Przebudowa jednoosobowej sali chorych na Oddziale Chorób Płuc dla Dzieci w Szpitalu w Kup, na izolatkę oddziałową z instalacją wentylacyjną mechaniczną spełniającą aktualne standardy techniczne i sanitarne (prace budowlane i instalacyjne).Przebudowa trzech jednoosobowych sal chorych na odcinku zakaźnym Oddziału Chorób Płuc dla Dorosłych na izolatki z instalacjami wentylacyjnymi mechanicznymi spełniającymi aktualne standardy techniczne i sanitarne w Szpitalu w Kup (prace budowlane i instalacyjne). Przebudowa jednoosobowej sali chorych w Szpitalu w Kup na Oddziale Geriatrycznym na izolatkę oddziałową z instalacją wentylacyjną mechaniczną spełniającą aktualne standardy techniczne i sanitarne (prace budowlane i instalacyjne)</t>
  </si>
  <si>
    <t xml:space="preserve">Centrum Terapii Nerwic w Mosznej Sp. z o. o. </t>
  </si>
  <si>
    <t>Moszna</t>
  </si>
  <si>
    <t>zakup środków ochrony osobistej, roboty budowlane</t>
  </si>
  <si>
    <t>W ramach projektu przewidziano zakup: fartuchów medycznych, rękawic diagnostycznych, czepków medycznych, ochraniaczy na obuwie jednorazowe, maseczki chirurgiczne, fartuchy ochronne, półmaski, pulsoksymetry na palec, termometry bezdotykowe, butle tlenowe. Dodatkowo przewidziano adaptację obiektu - przegrody oddzielające strefy kwarantanny</t>
  </si>
  <si>
    <t>Klinika Nova Sp. z o. o. w Kędzierzynie-Koźlu</t>
  </si>
  <si>
    <t>Kędzierzyn Koźle</t>
  </si>
  <si>
    <t>W ramach projektu przewidziano zakup: masek chirur. 7500szt., półmasek filtr. FFP2 250szt, półmasek filtr. FFP3 250 szt, chust. dezynf. 20 op., Sterisol Ethanol 40 op., Aniosgel 85NPC 50 op., Titan Chlor PLUS 10 op., Octenisept 1L 10szt, Octenisept 250 ml 10szt, Kodan 1L 20 szt, Areodezin 1L 10szt, rękawic nitryl. 10000szt, rękawic med. do procedur wysokiego ryzyka 1000szt, fartuchów barier. 100szt, fartuchów ochr. lekkich 1000szt, zamgławiacz 10 szt,
zestawów: kombinezon, półmaska, okulary, rękawiczki, nakłady na buty, worek na odpady 10szt, ubrań chirurg. ochr. 350kompletów, okularów ochr. 100 szt, czepków ochronnych 1000 szt, zamgławiacz Aerosept 150 + wkłady 3 szt, 
sprzęt do dezynfekcji 3 szt. Dodatkowo prace modernizacyjne w izbie przyjęć, celem oddzielenia pracowników od pacjentów.</t>
  </si>
  <si>
    <t>American Heart of Poland S. A Nyskie Centrum Sercowo-Naczyniowe</t>
  </si>
  <si>
    <t>W ramach projektu przewidziano zakup: Kombinezon ochr. 11490 szt.,fartuchy pełnobarierowe wodoodporne 11490 szt., półmaska FFP3 11490 szt., gogle/przyłbice 3990 szt., rękawiczki diagnostyczne/chirurgiczne 11490 szt., czepki ochronne 11490 szt., ochraniacze na buty 11490 szt., maseczki chirurgiczne 11490 szt., dezynfekator 2 szt., 
zamgławiacz 2 szt., maty dezynfekcyjne 270 szt., lampa bakteriobójcza 16 szt., myjnia do butów 1 szt., środki do higienicznej i chirurgicznej dezynfekcji rąk, ciała, powierzchni, sprzętu medycznego i innych powierzchni 5040 L
Zakup układu kamer cyfrowych na oddziale, umożliwiający obserwację każdego pacjenta (podgląd: gabinet zabiegowy, stanowisko pielęgniarki, okablowanie, dostawa kamer kopułkowych IP, dostawa i montaż rejestratora IP (8 kanałowego), zasilacza UPS, monitora 24"). Zakup 3 komór izolacyjnych oraz 2 lodówek na materiał biologiczny.
Wykonanie wydzielenia ściankami działowymi z GK obszarów zagrożonych od części "czystej".</t>
  </si>
  <si>
    <t xml:space="preserve">Instytut Medyczny S. A Szpitala Specjalistycznego św. Rocha w Ozimku </t>
  </si>
  <si>
    <t>Ozimek</t>
  </si>
  <si>
    <t>W ramach projektu przewidziano zakup: masek ochronnych jednorazowych – chirurgicznych 9000szt., masek ochronnych FFP3/FFP2 2000szt., kombinezonów ochronnych barierowych 2160 szt., fartuchów ochronnych barierowych 2160szt., gogli 30szt., ochraniaczy na obuwie 360 szt., przyłbic 50szt., środków do dezynfekcji pomieszczeń przez zamgławianie 30 op., urządzenie do zamgławiania pomieszczeń 1szt., myjnia dezynfektor do basenów i kaczek 1szt. Dodatkowo zaplanowano przystosowanie pomieszczenia do izolacji zgodnie z wymogami prawnymi (śluza umywalkowo-fartuchowa, podciśnienie).</t>
  </si>
  <si>
    <t>Vital Medic Sp. z o. o. w Kluczborku</t>
  </si>
  <si>
    <t>W ramach projektu przewidziano zakup: maseczek p/wirusowych FFP3/FFP2 150 szt., maseczek chirurgicznych 3000szt., fartuchów długich nieprzemakalnych lub kombinezonów 3000szt., rękawic jednorazowych 3000szt., gogli 150 szt., obuwia ochronnego 3000szt., środków do dezynfekcji powierzchni i urządzeń 60 op. po 5 L, środków do dezynfekcji rąk 150 op. po 1 L, czepków ochronnych 3000szt, zakup lampy RTG do tomografu komputerowego. Dodatkowo projekt przewiduje wybudowanie śluzy sanitarnej/dostępowej do części zabiegowej szpitala i OAiIT</t>
  </si>
  <si>
    <t>Dostęp do wysokiej jakości usług zdrowotnych i społecznych w zakresie usług zdrowotnych - opieki nad osobami starszymi, w tym z niepełnosprawnościami w obszarze działań związanych z zapobieganiem, przeciwdziałaniem i zwalczaniem koronawirusa SARS-CoV-2 wywołującego chorobę COVID-19, Tytuł projektu: Opolskie wspiera szpitale w walce z „COVID-19”</t>
  </si>
  <si>
    <t>tak</t>
  </si>
  <si>
    <t>Uniwersytecki Szpital Kliniczny w Opolu</t>
  </si>
  <si>
    <t>Opolskie Centrum Rehabilitacji w Korfantowie</t>
  </si>
  <si>
    <t>Szpital Wojewódzki w Opolu</t>
  </si>
  <si>
    <t>Namysłowskie Centrum Zdrowia</t>
  </si>
  <si>
    <t>116 Szpital Wojskowy w Opolu</t>
  </si>
  <si>
    <t>SP ZOZ Opolskie Centrum Onkologii</t>
  </si>
  <si>
    <t>Brzeskie Centrum Medyczne</t>
  </si>
  <si>
    <t>Brzeg</t>
  </si>
  <si>
    <t>Powiatowe Centrum Zdrowia w Kluczborku</t>
  </si>
  <si>
    <t>Prudnickie Centrum Zdrowia w Prudniku</t>
  </si>
  <si>
    <t>Zakład Opieki Zdrowotnej w Nysie</t>
  </si>
  <si>
    <t>EMC Instytut Medyczny S.A. - Szpital Św. Rocha w Ozimku</t>
  </si>
  <si>
    <t>Stobrawskie Centrum Medyczne w Kup</t>
  </si>
  <si>
    <t>SP ZOZ MSWiA w Opolu</t>
  </si>
  <si>
    <t>SP ZOZ w Głubczycach</t>
  </si>
  <si>
    <t>SP ZOZ MSWiA w Głuchołazach</t>
  </si>
  <si>
    <t>Szpital Specjalistyczny w Branicach</t>
  </si>
  <si>
    <t>Szpital Powiatowy im. Prałata Glowatzkiego w Strzelcach Opolskich</t>
  </si>
  <si>
    <t>SP ZOZ w Kędzierzynie - Koźlu</t>
  </si>
  <si>
    <t>Kędzierzyn-Koźle</t>
  </si>
  <si>
    <t>Kliniczne Centrum Ginekologii i Neonatologii w Opolu</t>
  </si>
  <si>
    <t>Centrum Leczenia Nerwic w Mosznej</t>
  </si>
  <si>
    <t>Biała</t>
  </si>
  <si>
    <t>Zakres</t>
  </si>
  <si>
    <t xml:space="preserve">Wartość podpisanych umów - wsparcie UE [pln] </t>
  </si>
  <si>
    <t>Wartość podpisanych umów - wartośc wydatków kwalifikowalnych [pln]</t>
  </si>
  <si>
    <t>Wartość podpisanych umów - wartośc wydatków ogółem [pln]</t>
  </si>
  <si>
    <t>Narzędzie 13, Narzędzie 14</t>
  </si>
  <si>
    <t>RPO WO 8.K.15</t>
  </si>
  <si>
    <t>II kwartał 2021</t>
  </si>
  <si>
    <t>11/2021/XXV</t>
  </si>
  <si>
    <t>XXV posiedzenie KS</t>
  </si>
  <si>
    <t>Dostęp do wysokiej jakości usług zdrowotnych i społecznych - wsparcie deinstytucjonalizacji opieki nad osobami starszymi
II konkurs</t>
  </si>
  <si>
    <t>IV kwartał 2021</t>
  </si>
  <si>
    <t>24/2021/O</t>
  </si>
  <si>
    <t>tryb obiegowy</t>
  </si>
  <si>
    <t>PI REACT-EU</t>
  </si>
  <si>
    <t>RPO WO 12.P.1</t>
  </si>
  <si>
    <t>P</t>
  </si>
  <si>
    <t>REACT-EU</t>
  </si>
  <si>
    <t>Stworzenie Centrum Skonsolidowanych Usług Rehabilitacyjnych - rehabilitacja lecznicza, w tym ukierunkowana na minimalizację następstw po przebytej chorobie wywołanej Covid-19</t>
  </si>
  <si>
    <t>I kwartał 2022</t>
  </si>
  <si>
    <t xml:space="preserve">34/2021/XXVII </t>
  </si>
  <si>
    <t>XXVII posiedzenie KS</t>
  </si>
  <si>
    <t>2021/2022</t>
  </si>
  <si>
    <t xml:space="preserve">Nazwa Programu </t>
  </si>
  <si>
    <t>Szpital Wojewódzki w Opolu spółka z ograniczoną od+A5:Q10powiedzialnością</t>
  </si>
  <si>
    <t>RAZEM</t>
  </si>
  <si>
    <t>Podmioty lecznicze</t>
  </si>
  <si>
    <t>Stowarzyszenie Hospicjum Ziemi Kluczborskiej św. Ojca Pio</t>
  </si>
  <si>
    <t xml:space="preserve">Tabela 3. Wykaz działań na rzecz COVID-19 na podstawie informacji przekazanych do SKS </t>
  </si>
  <si>
    <t>Tabela 4: Ewaluacje w ochronie zdrowia</t>
  </si>
  <si>
    <t>TAK/NIE/NIE DOTYCZY</t>
  </si>
  <si>
    <t>Czy w 2021 r. realizowali Państwo ewaluację z zakresu ochrony zdrowia (w całości lub częściowo poświęconej wsparciu ze środków UE ochrony zdrowia)?</t>
  </si>
  <si>
    <t>Jeżeli tak proszę o krótką informację o wynikach ewaluacji (5 zdań)</t>
  </si>
  <si>
    <t xml:space="preserve">Tabela 5: Wybrane efekty działań </t>
  </si>
  <si>
    <t>Wartość osiągnięta (stan na 31.12.2021 r.)</t>
  </si>
  <si>
    <t>Wartość docelowa (stan na 31.12.2021 r.)</t>
  </si>
  <si>
    <t>Poziom wykonania wskaźnika [%]</t>
  </si>
  <si>
    <t>Komentarz</t>
  </si>
  <si>
    <t>Liczba podmiotów, które udostępniły on-line informacje sektora publicznego (szt.)</t>
  </si>
  <si>
    <t>Liczba osób objętych programem zdrowotnym dzięki EFS (os.)</t>
  </si>
  <si>
    <t>Liczba osób, które dzięki interwencji EFS zgłosiły się na badanie profilaktyczne (os.)</t>
  </si>
  <si>
    <t>Ludność objęta ulepszonymi usługami zdrowotnymi (os.)</t>
  </si>
  <si>
    <t>Liczba wspartych podmiotów leczniczych (szt.)</t>
  </si>
  <si>
    <t>Liczba usług publicznych udostępnionych on-line o stopniu dojrzałości 3-  dwustronna interakcja (szt.)</t>
  </si>
  <si>
    <t>Nakłady inwestycyjne na zakup aparatury medycznej (zł)</t>
  </si>
  <si>
    <t>Liczba osób zagrożonych ubóstwem lub wykluczeniem społecznym objętych usługami zdrowotnymi  w programie (os.)</t>
  </si>
  <si>
    <t>Liczba wspartych w programie miejsc świadczenia usług zdrowotnych, istniejących po zakończeniu projektu (szt.)</t>
  </si>
  <si>
    <t>RPOP.12.03.00</t>
  </si>
  <si>
    <t>NIE</t>
  </si>
  <si>
    <t>-</t>
  </si>
  <si>
    <t>Infrastruktura ochrony zdrowia w zakresie rehabilitacji leczniczej, w tym niwelowanie skutków przebycia COVID-19 wśród mieszkańców regionu</t>
  </si>
  <si>
    <t>*** RPOP.12.03.00 - Brak poddziałania ***</t>
  </si>
  <si>
    <t>053</t>
  </si>
  <si>
    <t>Stobrawskie Centrum Medyczne Sp. z o.o. z siedzibą w Kup</t>
  </si>
  <si>
    <t xml:space="preserve">EMC  Instytut Medyczny S. A (dla jednostki - Szpital św. Rocha w Ozimku) </t>
  </si>
  <si>
    <t>inwestycje dot. zabezpieczenia odpadów skażonych, zakup sprzętu, przeprowadzenie szkoleń lub/i wsparcia psychologicznego</t>
  </si>
  <si>
    <t>zakup sprzętu i urządzeń oraz przeprowadzenie szkoleń lub/i wsparcia psychologicznego</t>
  </si>
  <si>
    <t xml:space="preserve">zakup sprzętu i urządzeń oraz wykonanie robót budowlanych  </t>
  </si>
  <si>
    <t>inwestycja dot. instalacji dystrybucji tlenu, zabezpieczenia odpadów skazonych, zakup sprzętu i urządzeń oraz prowadzenie szkoleń lub/ i wsparcia psychologicznego</t>
  </si>
  <si>
    <t>inwestycja dot. instalacji sieci ściekowej, zabezpieczenia odpadów skażonych, zakup sprzętu i urządzeń oraz przeprowadzenie szkoleń lub/i wsparcia psychologicznego</t>
  </si>
  <si>
    <t>inwestycja dot. instalacji dystrybucji tlenu, instalacji sieci ściekowej, zabezpieczenia odpadów skażonych oraz przeprowdzenie szkoleń lub/i wsparcia psychologicznego</t>
  </si>
  <si>
    <t>szkolenia indywidualne i grupowe, wsparcie psychologiczne, kompleksowa usługa informacji medycznej (doradca medeyczny), aplikacja na telefon</t>
  </si>
  <si>
    <t>inwestycja dot. instalacji sieci ściekowej,zakup sprzętu i urządzeń oraz wykonanie robót budowlanych</t>
  </si>
  <si>
    <t>zakup sprzętu i urządzeń, wykonanie robót budowlanych oraz przeprowadzenie szkoleń lub/i wsparcia psychologicznego</t>
  </si>
  <si>
    <t>zakup sprzętu i urządzeń, oraz przeprowadzenie szkoleń lub/i wsparcia psychologicznego</t>
  </si>
  <si>
    <t>inwestycja dot. instalacji ściekowej, zabezpieczenia odpadów skażonych, zakupu sprzętu i wyposarzenia oraz przeprowadzenie szkoleń lub/ i wsparcia psychologicznego</t>
  </si>
  <si>
    <t>inwestycja dot. instalacji dystrybucji tlenu, instalacji ściekowej, zakupu sprzętu i wyposarzenia oraz przeprowadzenie szkoleń lub/ i wsparcia psychologicznego</t>
  </si>
  <si>
    <t>inwestycja dot.instalacji sieci ściekowej,zabezpieczenia odpadów skażonych, zakupu sprzętu i urządzeń, środków ochrony indywidualnej  oraz przeprowadzenie szkoleń lub/ i wsparcia psychologicznego</t>
  </si>
  <si>
    <t>inwestycja dot.instalacji sieci ściekowej,zakupu sprzętu i urządzeń, środków ochrony indywidualnej  oraz przeprowadzenie szkoleń lub/ i wsparcia psychologicznego</t>
  </si>
  <si>
    <t>inwestycja dot.instalacji dystrybucji tlenu, instalacji sieci ściekowej, zabezpieczenia odpadów skażonych, zakup środków ochrony osobistej  oraz przeprowadzenie szkoleń lub/ i wsparcia psychologicznego</t>
  </si>
  <si>
    <t>inwestycja dot. instalacji sieci ściekowej, zabezpieczenia odpadów skażonych, zakup sprzętu i urządzeń oraz przeprowadzenie szkoleń lub/ i wsparcia psychologicznego</t>
  </si>
  <si>
    <t>inwestycja dot.instalacji dystrybucji tlenu, instalacji sieci ściekowej, zabezpieczenia odpadów skażonych, wykonanie robót budowlanych  oraz przeprowadzenie szkoleń lub/ i wsparcia psychologicznego</t>
  </si>
  <si>
    <t xml:space="preserve">inwestycja dot.instalacji dystrybucji tlenu, instalacji sieci ściekowej, zabezpieczenia odpadów skażonych, zakup sprzętu i urządzeń oraz wykonanie robót budowlanych </t>
  </si>
  <si>
    <t>inwestycja dot.instalacji dystrybucji tlenu, instalacji sieci ściekowej, zabezpieczenia odpadów skażonych, zakup sprzętu i urządzeń oraz przeprowadzenie szkoleń lub/i wsparcia psychologicznego</t>
  </si>
  <si>
    <r>
      <t xml:space="preserve">** W działaniu 8.1 </t>
    </r>
    <r>
      <rPr>
        <b/>
        <i/>
        <sz val="9"/>
        <color rgb="FFFF0000"/>
        <rFont val="Arial"/>
        <family val="2"/>
        <charset val="238"/>
      </rPr>
      <t xml:space="preserve">Dostęp do wysokiej jakości usług zdrowotnych i społecznych </t>
    </r>
    <r>
      <rPr>
        <b/>
        <sz val="9"/>
        <color rgb="FFFF0000"/>
        <rFont val="Arial"/>
        <family val="2"/>
        <charset val="238"/>
      </rPr>
      <t>podano wartość alokacji tylko i wyłącznie dla Usług zdrowotnych podczas gdy w SZOOP w działaniu 8.1 uwzględnione są również Usługi społeczne</t>
    </r>
  </si>
  <si>
    <t>SUMA euro</t>
  </si>
  <si>
    <t>SUMA pln</t>
  </si>
  <si>
    <t>kurs</t>
  </si>
  <si>
    <t>SUMA</t>
  </si>
  <si>
    <t>zakup środków ochrony osobistej, sprzęt</t>
  </si>
  <si>
    <t>zakup środków ochrony osobistej, sprzętu,roboty budowlane</t>
  </si>
  <si>
    <t>sprzęt i wyposażenie, środki ochrony osobistej, roboty budowlane, szkolenia indywidualne i grupowe oraz koszty wsoarcua psychologicznego w związku z COVID-19</t>
  </si>
  <si>
    <t>sprzęt wyposażenie, środki ochrony osobistej, roboty budowlane</t>
  </si>
  <si>
    <t>instalacja tlenowa, sprzęt i wyposażenie, wykonanie robót budowlanych oraz przeprowadzenie szkoleń lub/i wsparcia psychologicznego</t>
  </si>
  <si>
    <t>zakup sprzętu i urządzeń oraz przeprowadzenie szkoleń lub/ i wsparcia psychjologicznego</t>
  </si>
  <si>
    <t>instalacja tlenowa, instalacja sieci ściekowej, sprzęt i wyposażenie, przeprowadzenie szkoleń lub/i wsparcia psychologicznego</t>
  </si>
  <si>
    <t>intalacje ściekowe, sprzęt i wyposażenie, wykonanie robót budowlanych oraz przeprowadzenie szkoleń lub/ i wsparcia psychologicznego</t>
  </si>
  <si>
    <t>Dostęp do wysokiej jakości usług zdrowotnych i społecznych w zakresie usług zdrowotnych - opieka nad osobami starszymi, w tym z niepełnosprawnościami w obszarze działań związanych z zapobieganiem, przeciwdziałaniem i zwalczaniem koronawirusa wywołującego chorobę COVID-19 (PI 9iv), Tytuł projektu: Opolskie przeciw COVID–19</t>
  </si>
  <si>
    <r>
      <rPr>
        <sz val="9"/>
        <color rgb="FFFF0000"/>
        <rFont val="Arial"/>
        <family val="2"/>
        <charset val="238"/>
      </rPr>
      <t xml:space="preserve">Zespół </t>
    </r>
    <r>
      <rPr>
        <sz val="9"/>
        <rFont val="Arial"/>
        <family val="2"/>
        <charset val="238"/>
      </rPr>
      <t>Opieki Zdrowotnej w Nysie</t>
    </r>
  </si>
  <si>
    <t>I kwartał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</si>
</sst>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quot; &quot;#,##0&quot;    &quot;;&quot;-&quot;#,##0&quot;    &quot;;&quot; -&quot;00&quot;    &quot;;&quot; &quot;@&quot; &quot;"/>
    <numFmt numFmtId="166" formatCode="#,##0.00_ ;\-#,##0.00\ "/>
  </numFmts>
  <fonts count="28">
    <font>
      <sz val="11"/>
      <color theme="1"/>
      <name val="Calibri"/>
      <family val="2"/>
      <charset val="238"/>
      <scheme val="minor"/>
    </font>
    <font>
      <sz val="11"/>
      <color theme="1"/>
      <name val="Calibri"/>
      <family val="2"/>
      <charset val="238"/>
      <scheme val="minor"/>
    </font>
    <font>
      <sz val="11"/>
      <color theme="1"/>
      <name val="Calibri"/>
      <family val="2"/>
      <charset val="238"/>
    </font>
    <font>
      <sz val="11"/>
      <color theme="1"/>
      <name val="Czcionka tekstu podstawowego"/>
      <family val="2"/>
      <charset val="238"/>
    </font>
    <font>
      <sz val="11"/>
      <name val="Calibri"/>
      <family val="2"/>
      <charset val="134"/>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b/>
      <sz val="9"/>
      <name val="Arial"/>
      <family val="2"/>
      <charset val="238"/>
    </font>
    <font>
      <b/>
      <i/>
      <sz val="9"/>
      <name val="Arial"/>
      <family val="2"/>
      <charset val="238"/>
    </font>
    <font>
      <b/>
      <sz val="11"/>
      <color theme="1"/>
      <name val="Calibri"/>
      <family val="2"/>
      <charset val="238"/>
      <scheme val="minor"/>
    </font>
    <font>
      <b/>
      <sz val="14"/>
      <color theme="1"/>
      <name val="Calibri"/>
      <family val="2"/>
      <charset val="238"/>
      <scheme val="minor"/>
    </font>
    <font>
      <sz val="11"/>
      <color theme="1"/>
      <name val="Arial"/>
      <family val="2"/>
      <charset val="238"/>
    </font>
    <font>
      <sz val="12"/>
      <color theme="1"/>
      <name val="Arial"/>
      <family val="2"/>
      <charset val="238"/>
    </font>
    <font>
      <sz val="10"/>
      <color theme="1"/>
      <name val="Calibri"/>
      <family val="2"/>
      <charset val="238"/>
      <scheme val="minor"/>
    </font>
    <font>
      <sz val="9"/>
      <color theme="1"/>
      <name val="Calibri"/>
      <family val="2"/>
      <charset val="238"/>
      <scheme val="minor"/>
    </font>
    <font>
      <sz val="10"/>
      <name val="Calibri"/>
      <family val="2"/>
      <charset val="238"/>
      <scheme val="minor"/>
    </font>
    <font>
      <sz val="11"/>
      <name val="Calibri"/>
      <family val="2"/>
      <charset val="238"/>
      <scheme val="minor"/>
    </font>
    <font>
      <b/>
      <sz val="9"/>
      <color theme="1"/>
      <name val="Calibri"/>
      <family val="2"/>
      <charset val="238"/>
      <scheme val="minor"/>
    </font>
    <font>
      <b/>
      <i/>
      <sz val="9"/>
      <color theme="1"/>
      <name val="Arial"/>
      <family val="2"/>
      <charset val="238"/>
    </font>
    <font>
      <sz val="9"/>
      <name val="Arial"/>
      <family val="2"/>
      <charset val="238"/>
    </font>
    <font>
      <sz val="9"/>
      <color indexed="81"/>
      <name val="Tahoma"/>
      <family val="2"/>
      <charset val="238"/>
    </font>
    <font>
      <b/>
      <sz val="9"/>
      <color indexed="81"/>
      <name val="Tahoma"/>
      <family val="2"/>
      <charset val="238"/>
    </font>
    <font>
      <b/>
      <sz val="9"/>
      <color rgb="FFFF0000"/>
      <name val="Arial"/>
      <family val="2"/>
      <charset val="238"/>
    </font>
    <font>
      <b/>
      <i/>
      <sz val="9"/>
      <color rgb="FFFF0000"/>
      <name val="Arial"/>
      <family val="2"/>
      <charset val="238"/>
    </font>
    <font>
      <b/>
      <sz val="11"/>
      <name val="Arial"/>
      <family val="2"/>
      <charset val="238"/>
    </font>
    <font>
      <sz val="11"/>
      <name val="Arial"/>
      <family val="2"/>
      <charset val="238"/>
    </font>
  </fonts>
  <fills count="14">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0"/>
        <bgColor theme="6" tint="0.79998168889431442"/>
      </patternFill>
    </fill>
  </fills>
  <borders count="4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164" fontId="1" fillId="0" borderId="0" applyFont="0" applyFill="0" applyBorder="0" applyAlignment="0" applyProtection="0"/>
    <xf numFmtId="0" fontId="2" fillId="0" borderId="0"/>
    <xf numFmtId="0" fontId="1" fillId="0" borderId="0"/>
    <xf numFmtId="0" fontId="3" fillId="0" borderId="0"/>
    <xf numFmtId="0" fontId="1" fillId="0" borderId="0"/>
    <xf numFmtId="0" fontId="4" fillId="0" borderId="0">
      <alignment vertical="center"/>
    </xf>
    <xf numFmtId="0" fontId="1" fillId="0" borderId="0"/>
  </cellStyleXfs>
  <cellXfs count="237">
    <xf numFmtId="0" fontId="0" fillId="0" borderId="0" xfId="0"/>
    <xf numFmtId="164" fontId="5" fillId="0" borderId="0" xfId="1" applyFont="1"/>
    <xf numFmtId="0" fontId="5" fillId="0" borderId="0" xfId="0" applyFont="1"/>
    <xf numFmtId="0" fontId="5" fillId="0" borderId="0" xfId="0" applyFont="1" applyAlignment="1">
      <alignment wrapText="1"/>
    </xf>
    <xf numFmtId="0" fontId="6" fillId="0" borderId="0" xfId="0" applyFont="1"/>
    <xf numFmtId="0" fontId="7" fillId="0" borderId="0" xfId="0" applyFont="1"/>
    <xf numFmtId="0" fontId="8" fillId="0" borderId="0" xfId="0" applyFont="1" applyAlignment="1"/>
    <xf numFmtId="164" fontId="8" fillId="0" borderId="0" xfId="1" applyFont="1"/>
    <xf numFmtId="0" fontId="8" fillId="0" borderId="0" xfId="0" applyFont="1"/>
    <xf numFmtId="0" fontId="5" fillId="2" borderId="1" xfId="0" applyFont="1" applyFill="1" applyBorder="1" applyAlignment="1">
      <alignment horizontal="left" vertical="top" wrapText="1"/>
    </xf>
    <xf numFmtId="0" fontId="5" fillId="0" borderId="0" xfId="0" applyFont="1" applyAlignment="1">
      <alignment horizontal="center" vertical="center" wrapText="1"/>
    </xf>
    <xf numFmtId="0" fontId="5" fillId="0" borderId="0" xfId="0" applyFont="1" applyFill="1"/>
    <xf numFmtId="0" fontId="9" fillId="0" borderId="0" xfId="0" applyFont="1" applyFill="1" applyBorder="1"/>
    <xf numFmtId="4" fontId="5" fillId="0" borderId="0" xfId="0" applyNumberFormat="1" applyFont="1" applyFill="1"/>
    <xf numFmtId="4" fontId="5" fillId="0" borderId="0" xfId="0" applyNumberFormat="1" applyFont="1"/>
    <xf numFmtId="0" fontId="11" fillId="0" borderId="0" xfId="0" applyFont="1" applyAlignment="1">
      <alignment horizontal="center" vertical="center"/>
    </xf>
    <xf numFmtId="0" fontId="13" fillId="0" borderId="0" xfId="0" applyFont="1"/>
    <xf numFmtId="0" fontId="5" fillId="2" borderId="12"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3" xfId="0" applyFont="1" applyFill="1" applyBorder="1" applyAlignment="1">
      <alignment horizontal="center" vertical="top" wrapText="1"/>
    </xf>
    <xf numFmtId="0" fontId="8" fillId="2" borderId="14" xfId="0" applyFont="1" applyFill="1" applyBorder="1" applyAlignment="1">
      <alignment horizontal="left" vertical="top" wrapText="1"/>
    </xf>
    <xf numFmtId="0" fontId="8" fillId="2" borderId="15" xfId="0" applyFont="1" applyFill="1" applyBorder="1" applyAlignment="1">
      <alignment horizontal="left" vertical="top" wrapText="1"/>
    </xf>
    <xf numFmtId="0" fontId="8" fillId="2" borderId="16" xfId="0" applyFont="1" applyFill="1" applyBorder="1" applyAlignment="1">
      <alignment horizontal="left" vertical="top" wrapText="1"/>
    </xf>
    <xf numFmtId="0" fontId="14" fillId="0" borderId="0" xfId="0" applyFont="1" applyAlignment="1">
      <alignment vertical="center"/>
    </xf>
    <xf numFmtId="0" fontId="5" fillId="0" borderId="12" xfId="0" applyFont="1" applyBorder="1" applyAlignment="1">
      <alignment vertical="center"/>
    </xf>
    <xf numFmtId="0" fontId="5" fillId="0" borderId="1" xfId="0" applyFont="1" applyBorder="1" applyAlignment="1">
      <alignment vertical="center"/>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vertical="center" wrapText="1"/>
    </xf>
    <xf numFmtId="0" fontId="5" fillId="0" borderId="13" xfId="0" applyFont="1" applyFill="1" applyBorder="1" applyAlignment="1">
      <alignment horizontal="left" vertical="center" wrapText="1"/>
    </xf>
    <xf numFmtId="0" fontId="17" fillId="0" borderId="1" xfId="0" applyFont="1" applyBorder="1" applyAlignment="1">
      <alignment horizontal="left" vertical="center" wrapText="1"/>
    </xf>
    <xf numFmtId="0" fontId="19" fillId="0" borderId="0" xfId="0" applyFont="1"/>
    <xf numFmtId="164" fontId="5" fillId="0" borderId="0" xfId="0" applyNumberFormat="1" applyFont="1"/>
    <xf numFmtId="0" fontId="5" fillId="0" borderId="22" xfId="0" applyFont="1" applyBorder="1" applyAlignment="1">
      <alignment vertical="center"/>
    </xf>
    <xf numFmtId="0" fontId="5" fillId="0" borderId="17" xfId="0" applyFont="1" applyBorder="1" applyAlignment="1">
      <alignment vertical="center"/>
    </xf>
    <xf numFmtId="0" fontId="5" fillId="0" borderId="17" xfId="0" applyFont="1" applyFill="1" applyBorder="1" applyAlignment="1">
      <alignment horizontal="left" vertical="center" wrapText="1"/>
    </xf>
    <xf numFmtId="0" fontId="5" fillId="0" borderId="17" xfId="0" applyFont="1" applyBorder="1" applyAlignment="1">
      <alignment horizontal="left" vertical="center"/>
    </xf>
    <xf numFmtId="0" fontId="6" fillId="0" borderId="0" xfId="0" applyFont="1" applyBorder="1" applyAlignment="1">
      <alignment horizontal="center" vertical="center" wrapText="1"/>
    </xf>
    <xf numFmtId="0" fontId="5" fillId="2" borderId="18" xfId="0" applyFont="1" applyFill="1" applyBorder="1" applyAlignment="1">
      <alignment horizontal="center" vertical="top" wrapText="1"/>
    </xf>
    <xf numFmtId="0" fontId="5" fillId="0" borderId="13" xfId="0" applyFont="1" applyBorder="1" applyAlignment="1">
      <alignment horizontal="left" vertical="top" wrapText="1"/>
    </xf>
    <xf numFmtId="0" fontId="5" fillId="0" borderId="23" xfId="0" applyFont="1" applyBorder="1" applyAlignment="1">
      <alignment horizontal="left" vertical="top" wrapText="1"/>
    </xf>
    <xf numFmtId="0" fontId="6" fillId="0" borderId="0" xfId="0" applyFont="1" applyBorder="1"/>
    <xf numFmtId="0" fontId="15" fillId="3" borderId="0" xfId="0" applyFont="1" applyFill="1" applyAlignment="1">
      <alignment horizontal="center" vertical="center" wrapText="1"/>
    </xf>
    <xf numFmtId="0" fontId="17" fillId="0" borderId="29" xfId="0" applyFont="1" applyBorder="1" applyAlignment="1">
      <alignment horizontal="left" vertical="center"/>
    </xf>
    <xf numFmtId="0" fontId="0" fillId="9" borderId="0" xfId="0" applyFill="1"/>
    <xf numFmtId="0" fontId="15" fillId="9" borderId="0" xfId="0" applyFont="1" applyFill="1" applyAlignment="1">
      <alignment horizontal="center" vertical="center" wrapText="1"/>
    </xf>
    <xf numFmtId="0" fontId="16" fillId="0" borderId="0" xfId="0" applyFont="1"/>
    <xf numFmtId="0" fontId="20" fillId="2" borderId="13" xfId="0" applyFont="1" applyFill="1" applyBorder="1" applyAlignment="1">
      <alignment horizontal="center" vertical="top" wrapText="1"/>
    </xf>
    <xf numFmtId="0" fontId="20" fillId="2" borderId="22" xfId="0" applyFont="1" applyFill="1" applyBorder="1" applyAlignment="1">
      <alignment horizontal="center" vertical="top" wrapText="1"/>
    </xf>
    <xf numFmtId="0" fontId="20" fillId="2" borderId="17" xfId="0" applyFont="1" applyFill="1" applyBorder="1" applyAlignment="1">
      <alignment horizontal="center" vertical="top" wrapText="1"/>
    </xf>
    <xf numFmtId="0" fontId="20" fillId="2" borderId="17" xfId="0" applyFont="1" applyFill="1" applyBorder="1" applyAlignment="1">
      <alignment horizontal="center" vertical="center" wrapText="1"/>
    </xf>
    <xf numFmtId="0" fontId="5"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0" xfId="0" applyFont="1"/>
    <xf numFmtId="0" fontId="8" fillId="0" borderId="0" xfId="0" applyFont="1" applyFill="1"/>
    <xf numFmtId="0" fontId="24" fillId="0" borderId="0" xfId="0" applyFont="1"/>
    <xf numFmtId="0" fontId="0" fillId="0" borderId="0" xfId="0"/>
    <xf numFmtId="4" fontId="5" fillId="0" borderId="1" xfId="0" applyNumberFormat="1" applyFont="1" applyBorder="1" applyAlignment="1">
      <alignment horizontal="right"/>
    </xf>
    <xf numFmtId="4" fontId="5" fillId="0" borderId="18" xfId="0" applyNumberFormat="1" applyFont="1" applyBorder="1" applyAlignment="1">
      <alignment horizontal="right"/>
    </xf>
    <xf numFmtId="4" fontId="5" fillId="0" borderId="17" xfId="0" applyNumberFormat="1" applyFont="1" applyFill="1" applyBorder="1" applyAlignment="1">
      <alignment horizontal="right"/>
    </xf>
    <xf numFmtId="4" fontId="5" fillId="0" borderId="21" xfId="0" applyNumberFormat="1" applyFont="1" applyFill="1" applyBorder="1" applyAlignment="1">
      <alignment horizontal="right"/>
    </xf>
    <xf numFmtId="0" fontId="5" fillId="9" borderId="10"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9" borderId="17"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6" borderId="28"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8" fillId="9" borderId="17" xfId="0" applyFont="1" applyFill="1" applyBorder="1" applyAlignment="1">
      <alignment horizontal="center" vertical="center" wrapText="1"/>
    </xf>
    <xf numFmtId="0" fontId="8" fillId="9" borderId="1" xfId="0" applyFont="1" applyFill="1" applyBorder="1" applyAlignment="1">
      <alignment horizontal="center" vertical="center" wrapText="1"/>
    </xf>
    <xf numFmtId="4" fontId="5" fillId="6" borderId="25" xfId="0" applyNumberFormat="1" applyFont="1" applyFill="1" applyBorder="1"/>
    <xf numFmtId="4" fontId="5" fillId="6" borderId="26" xfId="0" applyNumberFormat="1" applyFont="1" applyFill="1" applyBorder="1"/>
    <xf numFmtId="4" fontId="5" fillId="6" borderId="27" xfId="0" applyNumberFormat="1" applyFont="1" applyFill="1" applyBorder="1"/>
    <xf numFmtId="0" fontId="21" fillId="0" borderId="1" xfId="0" applyFont="1" applyBorder="1" applyAlignment="1">
      <alignment horizontal="left" vertical="center"/>
    </xf>
    <xf numFmtId="0" fontId="21" fillId="0" borderId="1" xfId="0" applyFont="1" applyBorder="1" applyAlignment="1">
      <alignment horizontal="center" vertical="center"/>
    </xf>
    <xf numFmtId="0" fontId="21" fillId="0" borderId="1" xfId="0" applyFont="1" applyBorder="1" applyAlignment="1">
      <alignment horizontal="left" vertical="center" wrapText="1"/>
    </xf>
    <xf numFmtId="0" fontId="21" fillId="0" borderId="10" xfId="0" applyFont="1" applyBorder="1" applyAlignment="1">
      <alignment horizontal="left" vertical="center" wrapText="1"/>
    </xf>
    <xf numFmtId="0" fontId="21" fillId="7" borderId="10" xfId="0" applyFont="1" applyFill="1" applyBorder="1" applyAlignment="1">
      <alignment horizontal="left" vertical="center"/>
    </xf>
    <xf numFmtId="0" fontId="21" fillId="0" borderId="21" xfId="0" applyFont="1" applyBorder="1" applyAlignment="1">
      <alignment horizontal="left" vertical="center"/>
    </xf>
    <xf numFmtId="0" fontId="21" fillId="3" borderId="10" xfId="0" applyFont="1" applyFill="1" applyBorder="1" applyAlignment="1">
      <alignment horizontal="left" vertical="center" wrapText="1"/>
    </xf>
    <xf numFmtId="0" fontId="21" fillId="7" borderId="1" xfId="0" applyFont="1" applyFill="1" applyBorder="1" applyAlignment="1">
      <alignment horizontal="left" vertical="center"/>
    </xf>
    <xf numFmtId="0" fontId="5" fillId="0" borderId="0" xfId="0" applyFont="1" applyAlignment="1">
      <alignment horizontal="left" vertical="top" wrapText="1"/>
    </xf>
    <xf numFmtId="0" fontId="5" fillId="0" borderId="21" xfId="0" applyFont="1" applyBorder="1" applyAlignment="1">
      <alignment horizontal="left" vertical="center"/>
    </xf>
    <xf numFmtId="0" fontId="21" fillId="4" borderId="1" xfId="0" applyFont="1" applyFill="1" applyBorder="1" applyAlignment="1">
      <alignment horizontal="left" vertical="center"/>
    </xf>
    <xf numFmtId="0" fontId="21" fillId="5" borderId="1" xfId="0" applyFont="1" applyFill="1" applyBorder="1" applyAlignment="1">
      <alignment horizontal="left" vertical="center"/>
    </xf>
    <xf numFmtId="0" fontId="9" fillId="7" borderId="1" xfId="0" applyFont="1" applyFill="1" applyBorder="1" applyAlignment="1">
      <alignment horizontal="left" vertical="center"/>
    </xf>
    <xf numFmtId="0" fontId="8" fillId="0" borderId="1" xfId="0" applyFont="1" applyBorder="1" applyAlignment="1">
      <alignment horizontal="left" vertical="center"/>
    </xf>
    <xf numFmtId="0" fontId="7" fillId="0" borderId="1" xfId="0" applyFont="1" applyBorder="1" applyAlignment="1">
      <alignment horizontal="left" vertical="center"/>
    </xf>
    <xf numFmtId="0" fontId="21" fillId="8" borderId="1" xfId="0" applyFont="1" applyFill="1" applyBorder="1" applyAlignment="1">
      <alignment horizontal="left" vertical="center" wrapText="1"/>
    </xf>
    <xf numFmtId="0" fontId="21" fillId="8" borderId="1" xfId="0" applyFont="1" applyFill="1" applyBorder="1" applyAlignment="1">
      <alignment horizontal="left" vertical="center"/>
    </xf>
    <xf numFmtId="0" fontId="5" fillId="0" borderId="17" xfId="0" applyFont="1" applyBorder="1" applyAlignment="1">
      <alignment horizontal="left" vertical="center" wrapText="1"/>
    </xf>
    <xf numFmtId="0" fontId="5" fillId="7" borderId="1" xfId="0" applyFont="1" applyFill="1" applyBorder="1" applyAlignment="1">
      <alignment horizontal="left" vertical="center"/>
    </xf>
    <xf numFmtId="0" fontId="21" fillId="0" borderId="17" xfId="0" applyFont="1" applyBorder="1" applyAlignment="1">
      <alignment horizontal="left" vertical="center"/>
    </xf>
    <xf numFmtId="0" fontId="21" fillId="0" borderId="20" xfId="0" applyFont="1" applyBorder="1" applyAlignment="1">
      <alignment horizontal="left" vertical="center" wrapText="1"/>
    </xf>
    <xf numFmtId="0" fontId="7" fillId="3" borderId="1" xfId="0" applyFont="1" applyFill="1" applyBorder="1" applyAlignment="1">
      <alignment horizontal="left" vertical="center" wrapText="1"/>
    </xf>
    <xf numFmtId="0" fontId="7" fillId="3" borderId="1" xfId="0" applyFont="1" applyFill="1" applyBorder="1" applyAlignment="1">
      <alignment horizontal="left" vertical="center"/>
    </xf>
    <xf numFmtId="0" fontId="21" fillId="3" borderId="1" xfId="0" applyFont="1" applyFill="1" applyBorder="1" applyAlignment="1">
      <alignment horizontal="left" vertical="center"/>
    </xf>
    <xf numFmtId="0" fontId="21" fillId="3" borderId="20" xfId="0" applyFont="1" applyFill="1" applyBorder="1" applyAlignment="1">
      <alignment horizontal="left" vertical="center" wrapText="1"/>
    </xf>
    <xf numFmtId="0" fontId="9" fillId="0" borderId="1" xfId="0" applyFont="1" applyBorder="1"/>
    <xf numFmtId="0" fontId="5" fillId="3" borderId="1" xfId="0" applyFont="1" applyFill="1" applyBorder="1" applyAlignment="1">
      <alignment horizontal="left" vertical="center"/>
    </xf>
    <xf numFmtId="0" fontId="21" fillId="3" borderId="20" xfId="0" applyFont="1" applyFill="1" applyBorder="1" applyAlignment="1">
      <alignment horizontal="center" vertical="center" wrapText="1"/>
    </xf>
    <xf numFmtId="0" fontId="21" fillId="3" borderId="10" xfId="0" applyFont="1" applyFill="1" applyBorder="1" applyAlignment="1">
      <alignment horizontal="center" vertical="center" wrapText="1"/>
    </xf>
    <xf numFmtId="4" fontId="21" fillId="7" borderId="10" xfId="0" applyNumberFormat="1" applyFont="1" applyFill="1" applyBorder="1" applyAlignment="1">
      <alignment horizontal="right"/>
    </xf>
    <xf numFmtId="4" fontId="21" fillId="7" borderId="1" xfId="0" applyNumberFormat="1" applyFont="1" applyFill="1" applyBorder="1" applyAlignment="1">
      <alignment horizontal="right"/>
    </xf>
    <xf numFmtId="4" fontId="5" fillId="7" borderId="1" xfId="0" applyNumberFormat="1" applyFont="1" applyFill="1" applyBorder="1" applyAlignment="1">
      <alignment horizontal="right"/>
    </xf>
    <xf numFmtId="4" fontId="9" fillId="7" borderId="1" xfId="0" applyNumberFormat="1" applyFont="1" applyFill="1" applyBorder="1" applyAlignment="1">
      <alignment horizontal="right"/>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xf>
    <xf numFmtId="0" fontId="8" fillId="0" borderId="37" xfId="0" applyFont="1" applyBorder="1"/>
    <xf numFmtId="0" fontId="6" fillId="0" borderId="38" xfId="0" applyFont="1" applyBorder="1"/>
    <xf numFmtId="0" fontId="6" fillId="0" borderId="0" xfId="0" applyFont="1" applyFill="1" applyBorder="1"/>
    <xf numFmtId="0" fontId="5" fillId="0" borderId="39" xfId="0" applyFont="1" applyBorder="1" applyAlignment="1">
      <alignment vertical="center"/>
    </xf>
    <xf numFmtId="0" fontId="5" fillId="0" borderId="40" xfId="0" applyFont="1" applyBorder="1" applyAlignment="1">
      <alignment vertical="center" wrapText="1"/>
    </xf>
    <xf numFmtId="0" fontId="5" fillId="0" borderId="40" xfId="0" applyFont="1" applyBorder="1" applyAlignment="1">
      <alignment vertical="center"/>
    </xf>
    <xf numFmtId="0" fontId="5" fillId="0" borderId="40" xfId="0" quotePrefix="1" applyFont="1" applyFill="1" applyBorder="1" applyAlignment="1">
      <alignment horizontal="left" vertical="center" wrapText="1"/>
    </xf>
    <xf numFmtId="0" fontId="5" fillId="0" borderId="40" xfId="0" applyFont="1" applyBorder="1" applyAlignment="1">
      <alignment horizontal="left" vertical="center" wrapText="1"/>
    </xf>
    <xf numFmtId="4" fontId="5" fillId="0" borderId="40" xfId="0" applyNumberFormat="1" applyFont="1" applyFill="1" applyBorder="1" applyAlignment="1"/>
    <xf numFmtId="4" fontId="5" fillId="0" borderId="40" xfId="0" applyNumberFormat="1" applyFont="1" applyFill="1" applyBorder="1" applyAlignment="1">
      <alignment horizontal="right"/>
    </xf>
    <xf numFmtId="0" fontId="5" fillId="0" borderId="41" xfId="0" applyFont="1" applyBorder="1" applyAlignment="1">
      <alignment vertical="center" wrapText="1"/>
    </xf>
    <xf numFmtId="0" fontId="6" fillId="0" borderId="42" xfId="0" applyFont="1" applyBorder="1" applyAlignment="1">
      <alignment horizontal="center" vertical="center" wrapText="1"/>
    </xf>
    <xf numFmtId="0" fontId="21" fillId="3" borderId="1" xfId="0" applyFont="1" applyFill="1" applyBorder="1" applyAlignment="1">
      <alignment horizontal="left" vertical="center" wrapText="1"/>
    </xf>
    <xf numFmtId="49" fontId="21" fillId="3" borderId="1" xfId="0" applyNumberFormat="1" applyFont="1" applyFill="1" applyBorder="1" applyAlignment="1">
      <alignment horizontal="left" vertical="center" wrapText="1"/>
    </xf>
    <xf numFmtId="0" fontId="21" fillId="13" borderId="1" xfId="0" applyFont="1" applyFill="1" applyBorder="1" applyAlignment="1">
      <alignment horizontal="left" vertical="center" wrapText="1"/>
    </xf>
    <xf numFmtId="0" fontId="21" fillId="13" borderId="1" xfId="0" applyFont="1" applyFill="1" applyBorder="1" applyAlignment="1">
      <alignment horizontal="left" vertical="center"/>
    </xf>
    <xf numFmtId="49" fontId="21" fillId="13" borderId="1" xfId="1" applyNumberFormat="1" applyFont="1" applyFill="1" applyBorder="1" applyAlignment="1">
      <alignment horizontal="left" vertical="center" wrapText="1"/>
    </xf>
    <xf numFmtId="165" fontId="21" fillId="13" borderId="1" xfId="1" applyNumberFormat="1" applyFont="1" applyFill="1" applyBorder="1" applyAlignment="1">
      <alignment horizontal="left" vertical="center" wrapText="1"/>
    </xf>
    <xf numFmtId="49" fontId="21" fillId="3" borderId="1" xfId="1" applyNumberFormat="1" applyFont="1" applyFill="1" applyBorder="1" applyAlignment="1">
      <alignment horizontal="left" vertical="center" wrapText="1"/>
    </xf>
    <xf numFmtId="165" fontId="21" fillId="3" borderId="1" xfId="1" applyNumberFormat="1" applyFont="1" applyFill="1" applyBorder="1" applyAlignment="1">
      <alignment horizontal="left" vertical="center" wrapText="1"/>
    </xf>
    <xf numFmtId="49" fontId="21" fillId="13" borderId="1" xfId="0" applyNumberFormat="1" applyFont="1" applyFill="1" applyBorder="1" applyAlignment="1">
      <alignment horizontal="left" vertical="center" wrapText="1"/>
    </xf>
    <xf numFmtId="14" fontId="21" fillId="13" borderId="1" xfId="1" applyNumberFormat="1" applyFont="1" applyFill="1" applyBorder="1" applyAlignment="1">
      <alignment horizontal="left" vertical="center" wrapText="1"/>
    </xf>
    <xf numFmtId="14" fontId="21" fillId="3" borderId="1" xfId="1" applyNumberFormat="1" applyFont="1" applyFill="1" applyBorder="1" applyAlignment="1">
      <alignment horizontal="left" vertical="center" wrapText="1"/>
    </xf>
    <xf numFmtId="14" fontId="21" fillId="3" borderId="1" xfId="0" applyNumberFormat="1" applyFont="1" applyFill="1" applyBorder="1" applyAlignment="1">
      <alignment horizontal="left" vertical="center" wrapText="1"/>
    </xf>
    <xf numFmtId="14" fontId="21" fillId="13" borderId="1" xfId="0" applyNumberFormat="1" applyFont="1" applyFill="1" applyBorder="1" applyAlignment="1">
      <alignment horizontal="left" vertical="center" wrapText="1"/>
    </xf>
    <xf numFmtId="166" fontId="21" fillId="13" borderId="1" xfId="1" applyNumberFormat="1" applyFont="1" applyFill="1" applyBorder="1" applyAlignment="1">
      <alignment horizontal="left" vertical="center" wrapText="1"/>
    </xf>
    <xf numFmtId="166" fontId="21" fillId="3" borderId="1" xfId="1" applyNumberFormat="1" applyFont="1" applyFill="1" applyBorder="1" applyAlignment="1">
      <alignment horizontal="left" vertical="center" wrapText="1"/>
    </xf>
    <xf numFmtId="166" fontId="21" fillId="13" borderId="1" xfId="0" applyNumberFormat="1" applyFont="1" applyFill="1" applyBorder="1" applyAlignment="1">
      <alignment horizontal="left" vertical="center" wrapText="1"/>
    </xf>
    <xf numFmtId="166" fontId="21" fillId="3" borderId="1" xfId="0" applyNumberFormat="1" applyFont="1" applyFill="1" applyBorder="1" applyAlignment="1">
      <alignment horizontal="left" vertical="center" wrapText="1"/>
    </xf>
    <xf numFmtId="166" fontId="21" fillId="13" borderId="1" xfId="1" applyNumberFormat="1" applyFont="1" applyFill="1" applyBorder="1" applyAlignment="1">
      <alignment horizontal="left" vertical="center"/>
    </xf>
    <xf numFmtId="166" fontId="21" fillId="3" borderId="1" xfId="0" applyNumberFormat="1" applyFont="1" applyFill="1" applyBorder="1" applyAlignment="1">
      <alignment horizontal="left" vertical="center"/>
    </xf>
    <xf numFmtId="166" fontId="21" fillId="13" borderId="1" xfId="0" applyNumberFormat="1" applyFont="1" applyFill="1" applyBorder="1" applyAlignment="1">
      <alignment horizontal="left" vertical="center"/>
    </xf>
    <xf numFmtId="0" fontId="5" fillId="0" borderId="13" xfId="0" applyFont="1" applyFill="1" applyBorder="1" applyAlignment="1">
      <alignment horizontal="left" vertical="center"/>
    </xf>
    <xf numFmtId="164" fontId="21" fillId="3" borderId="1" xfId="0" applyNumberFormat="1" applyFont="1" applyFill="1" applyBorder="1" applyAlignment="1">
      <alignment horizontal="left" vertical="center"/>
    </xf>
    <xf numFmtId="164" fontId="21" fillId="13" borderId="1" xfId="0" applyNumberFormat="1" applyFont="1" applyFill="1" applyBorder="1" applyAlignment="1">
      <alignment horizontal="left" vertical="center"/>
    </xf>
    <xf numFmtId="164" fontId="5" fillId="0" borderId="0" xfId="1" applyFont="1" applyAlignment="1"/>
    <xf numFmtId="164" fontId="8" fillId="0" borderId="0" xfId="1" applyFont="1" applyAlignment="1"/>
    <xf numFmtId="0" fontId="21" fillId="0" borderId="12" xfId="0" applyFont="1" applyBorder="1" applyAlignment="1">
      <alignment wrapText="1"/>
    </xf>
    <xf numFmtId="3" fontId="21" fillId="0" borderId="13" xfId="0" applyNumberFormat="1" applyFont="1" applyBorder="1" applyAlignment="1">
      <alignment horizontal="center" vertical="center"/>
    </xf>
    <xf numFmtId="0" fontId="21" fillId="0" borderId="39" xfId="0" applyFont="1" applyBorder="1" applyAlignment="1">
      <alignment wrapText="1"/>
    </xf>
    <xf numFmtId="0" fontId="18" fillId="0" borderId="41" xfId="0" applyFont="1" applyBorder="1" applyAlignment="1">
      <alignment horizontal="center" vertical="center"/>
    </xf>
    <xf numFmtId="0" fontId="16" fillId="0" borderId="44" xfId="0" applyFont="1" applyBorder="1"/>
    <xf numFmtId="0" fontId="16" fillId="0" borderId="13" xfId="0" applyFont="1" applyBorder="1"/>
    <xf numFmtId="0" fontId="5" fillId="0" borderId="43" xfId="0" applyFont="1" applyBorder="1" applyAlignment="1">
      <alignment vertical="center" wrapText="1"/>
    </xf>
    <xf numFmtId="0" fontId="5" fillId="0" borderId="45" xfId="0" applyFont="1" applyBorder="1" applyAlignment="1">
      <alignment vertical="center" wrapText="1"/>
    </xf>
    <xf numFmtId="3" fontId="5" fillId="0" borderId="40" xfId="0" applyNumberFormat="1" applyFont="1" applyBorder="1" applyAlignment="1">
      <alignment horizontal="center" vertical="center"/>
    </xf>
    <xf numFmtId="0" fontId="5" fillId="0" borderId="40" xfId="0" applyFont="1" applyBorder="1" applyAlignment="1">
      <alignment horizontal="center" vertical="center"/>
    </xf>
    <xf numFmtId="9" fontId="5" fillId="0" borderId="40" xfId="0" applyNumberFormat="1" applyFont="1" applyBorder="1" applyAlignment="1">
      <alignment horizontal="center" vertical="center"/>
    </xf>
    <xf numFmtId="0" fontId="16" fillId="0" borderId="41" xfId="0" applyFont="1" applyBorder="1"/>
    <xf numFmtId="0" fontId="5" fillId="2" borderId="4" xfId="0" applyFont="1" applyFill="1" applyBorder="1" applyAlignment="1">
      <alignment horizontal="center" vertical="top" wrapText="1"/>
    </xf>
    <xf numFmtId="0" fontId="5" fillId="2" borderId="10" xfId="0" applyFont="1" applyFill="1" applyBorder="1" applyAlignment="1">
      <alignment horizontal="center" vertical="top" wrapText="1"/>
    </xf>
    <xf numFmtId="0" fontId="8" fillId="0" borderId="31" xfId="0" applyFont="1" applyBorder="1"/>
    <xf numFmtId="0" fontId="8" fillId="0" borderId="0" xfId="0" applyFont="1" applyBorder="1"/>
    <xf numFmtId="0" fontId="8" fillId="0" borderId="38" xfId="0" applyFont="1" applyBorder="1"/>
    <xf numFmtId="0" fontId="8" fillId="6" borderId="31" xfId="0" applyFont="1" applyFill="1" applyBorder="1" applyAlignment="1">
      <alignment horizontal="center" vertical="center"/>
    </xf>
    <xf numFmtId="0" fontId="8" fillId="6" borderId="0" xfId="0" applyFont="1" applyFill="1" applyAlignment="1">
      <alignment horizontal="center" vertical="center"/>
    </xf>
    <xf numFmtId="0" fontId="8" fillId="6" borderId="32" xfId="0" applyFont="1" applyFill="1" applyBorder="1" applyAlignment="1">
      <alignment horizontal="center" vertical="center"/>
    </xf>
    <xf numFmtId="0" fontId="8" fillId="6" borderId="33" xfId="0" applyFont="1" applyFill="1" applyBorder="1" applyAlignment="1">
      <alignment horizontal="center" vertical="center"/>
    </xf>
    <xf numFmtId="0" fontId="8" fillId="6" borderId="24" xfId="0" applyFont="1" applyFill="1" applyBorder="1" applyAlignment="1">
      <alignment horizontal="center" vertical="center"/>
    </xf>
    <xf numFmtId="0" fontId="8" fillId="6" borderId="34" xfId="0" applyFont="1" applyFill="1" applyBorder="1" applyAlignment="1">
      <alignment horizontal="center" vertical="center"/>
    </xf>
    <xf numFmtId="0" fontId="8" fillId="10" borderId="33" xfId="0" applyFont="1" applyFill="1" applyBorder="1" applyAlignment="1">
      <alignment horizontal="center"/>
    </xf>
    <xf numFmtId="0" fontId="8" fillId="10" borderId="24" xfId="0" applyFont="1" applyFill="1" applyBorder="1" applyAlignment="1">
      <alignment horizontal="center"/>
    </xf>
    <xf numFmtId="0" fontId="5" fillId="2" borderId="8"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7"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9" xfId="0" applyFont="1" applyFill="1" applyBorder="1" applyAlignment="1">
      <alignment horizontal="center" vertical="top" wrapText="1"/>
    </xf>
    <xf numFmtId="0" fontId="21" fillId="0" borderId="17"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7" xfId="0" applyFont="1" applyBorder="1" applyAlignment="1">
      <alignment horizontal="center" vertical="center"/>
    </xf>
    <xf numFmtId="0" fontId="21" fillId="0" borderId="20" xfId="0" applyFont="1" applyBorder="1" applyAlignment="1">
      <alignment horizontal="center" vertical="center"/>
    </xf>
    <xf numFmtId="0" fontId="21" fillId="0" borderId="10" xfId="0" applyFont="1" applyBorder="1" applyAlignment="1">
      <alignment horizontal="center" vertical="center"/>
    </xf>
    <xf numFmtId="0" fontId="21" fillId="0" borderId="17" xfId="0" applyFont="1" applyBorder="1" applyAlignment="1">
      <alignment horizontal="center" vertical="top" wrapText="1"/>
    </xf>
    <xf numFmtId="0" fontId="21" fillId="0" borderId="20" xfId="0" applyFont="1" applyBorder="1" applyAlignment="1">
      <alignment horizontal="center" vertical="top" wrapText="1"/>
    </xf>
    <xf numFmtId="0" fontId="21" fillId="0" borderId="10" xfId="0" applyFont="1" applyBorder="1" applyAlignment="1">
      <alignment horizontal="center" vertical="top" wrapText="1"/>
    </xf>
    <xf numFmtId="0" fontId="21" fillId="0" borderId="17" xfId="0" applyFont="1" applyBorder="1" applyAlignment="1">
      <alignment horizontal="center" vertical="top"/>
    </xf>
    <xf numFmtId="0" fontId="21" fillId="0" borderId="20" xfId="0" applyFont="1" applyBorder="1" applyAlignment="1">
      <alignment horizontal="center" vertical="top"/>
    </xf>
    <xf numFmtId="0" fontId="21" fillId="0" borderId="10" xfId="0" applyFont="1" applyBorder="1" applyAlignment="1">
      <alignment horizontal="center" vertical="top"/>
    </xf>
    <xf numFmtId="0" fontId="8" fillId="0" borderId="2" xfId="0" applyFont="1" applyBorder="1"/>
    <xf numFmtId="0" fontId="8" fillId="0" borderId="0" xfId="0" applyFont="1"/>
    <xf numFmtId="0" fontId="0" fillId="0" borderId="0" xfId="0"/>
    <xf numFmtId="0" fontId="8" fillId="9" borderId="18" xfId="0" applyFont="1" applyFill="1" applyBorder="1" applyAlignment="1">
      <alignment horizontal="center" vertical="center" wrapText="1"/>
    </xf>
    <xf numFmtId="0" fontId="8" fillId="9" borderId="19" xfId="0" applyFont="1" applyFill="1" applyBorder="1" applyAlignment="1">
      <alignment horizontal="center" vertical="center" wrapText="1"/>
    </xf>
    <xf numFmtId="0" fontId="8" fillId="9" borderId="17" xfId="0" applyFont="1" applyFill="1" applyBorder="1" applyAlignment="1">
      <alignment horizontal="center" vertical="center" wrapText="1"/>
    </xf>
    <xf numFmtId="0" fontId="8" fillId="9" borderId="10" xfId="0" applyFont="1" applyFill="1" applyBorder="1" applyAlignment="1">
      <alignment horizontal="center" vertical="center" wrapText="1"/>
    </xf>
    <xf numFmtId="0" fontId="21" fillId="0" borderId="17" xfId="0" applyFont="1" applyBorder="1" applyAlignment="1">
      <alignment horizontal="left" vertical="center" wrapText="1"/>
    </xf>
    <xf numFmtId="0" fontId="21" fillId="0" borderId="20" xfId="0" applyFont="1" applyBorder="1" applyAlignment="1">
      <alignment horizontal="left" vertical="center" wrapText="1"/>
    </xf>
    <xf numFmtId="0" fontId="21" fillId="0" borderId="10" xfId="0" applyFont="1" applyBorder="1" applyAlignment="1">
      <alignment horizontal="left" vertical="center" wrapText="1"/>
    </xf>
    <xf numFmtId="0" fontId="9" fillId="2" borderId="1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3" xfId="0" applyFont="1" applyFill="1" applyBorder="1" applyAlignment="1">
      <alignment horizontal="center" vertical="center" wrapText="1"/>
    </xf>
    <xf numFmtId="4" fontId="26" fillId="10" borderId="35" xfId="0" applyNumberFormat="1" applyFont="1" applyFill="1" applyBorder="1" applyAlignment="1">
      <alignment horizontal="center"/>
    </xf>
    <xf numFmtId="4" fontId="26" fillId="10" borderId="36" xfId="0" applyNumberFormat="1" applyFont="1" applyFill="1" applyBorder="1" applyAlignment="1">
      <alignment horizontal="center"/>
    </xf>
    <xf numFmtId="4" fontId="26" fillId="6" borderId="30" xfId="0" applyNumberFormat="1" applyFont="1" applyFill="1" applyBorder="1" applyAlignment="1">
      <alignment horizontal="center"/>
    </xf>
    <xf numFmtId="4" fontId="26" fillId="6" borderId="32" xfId="0" applyNumberFormat="1" applyFont="1" applyFill="1" applyBorder="1" applyAlignment="1">
      <alignment horizontal="center"/>
    </xf>
    <xf numFmtId="4" fontId="26" fillId="6" borderId="35" xfId="0" applyNumberFormat="1" applyFont="1" applyFill="1" applyBorder="1" applyAlignment="1">
      <alignment horizontal="center"/>
    </xf>
    <xf numFmtId="4" fontId="26" fillId="6" borderId="36" xfId="0" applyNumberFormat="1" applyFont="1" applyFill="1" applyBorder="1" applyAlignment="1">
      <alignment horizontal="center"/>
    </xf>
    <xf numFmtId="4" fontId="26" fillId="10" borderId="35" xfId="0" applyNumberFormat="1" applyFont="1" applyFill="1" applyBorder="1" applyAlignment="1">
      <alignment horizontal="center"/>
    </xf>
    <xf numFmtId="4" fontId="26" fillId="10" borderId="36" xfId="0" applyNumberFormat="1" applyFont="1" applyFill="1" applyBorder="1" applyAlignment="1">
      <alignment horizontal="center"/>
    </xf>
    <xf numFmtId="0" fontId="27" fillId="11" borderId="25" xfId="0" applyFont="1" applyFill="1" applyBorder="1"/>
    <xf numFmtId="0" fontId="27" fillId="11" borderId="27" xfId="0" applyFont="1" applyFill="1" applyBorder="1"/>
    <xf numFmtId="0" fontId="21" fillId="12" borderId="46" xfId="0" applyFont="1" applyFill="1" applyBorder="1" applyAlignment="1">
      <alignment horizontal="center" wrapText="1"/>
    </xf>
    <xf numFmtId="4" fontId="21" fillId="10" borderId="46" xfId="0" applyNumberFormat="1" applyFont="1" applyFill="1" applyBorder="1"/>
    <xf numFmtId="0" fontId="21" fillId="13" borderId="12" xfId="0" applyFont="1" applyFill="1" applyBorder="1" applyAlignment="1">
      <alignment horizontal="left" vertical="center" wrapText="1"/>
    </xf>
    <xf numFmtId="0" fontId="21" fillId="3" borderId="12" xfId="0" applyFont="1" applyFill="1" applyBorder="1" applyAlignment="1">
      <alignment horizontal="left" vertical="center" wrapText="1"/>
    </xf>
    <xf numFmtId="0" fontId="21" fillId="3" borderId="12" xfId="0" applyFont="1" applyFill="1" applyBorder="1" applyAlignment="1">
      <alignment horizontal="left" vertical="center"/>
    </xf>
    <xf numFmtId="0" fontId="21" fillId="13" borderId="12" xfId="0" applyFont="1" applyFill="1" applyBorder="1" applyAlignment="1">
      <alignment horizontal="left" vertical="center"/>
    </xf>
    <xf numFmtId="0" fontId="21" fillId="3" borderId="39" xfId="0" applyFont="1" applyFill="1" applyBorder="1" applyAlignment="1">
      <alignment vertical="center"/>
    </xf>
    <xf numFmtId="0" fontId="21" fillId="3" borderId="40" xfId="0" applyFont="1" applyFill="1" applyBorder="1" applyAlignment="1">
      <alignment vertical="center"/>
    </xf>
    <xf numFmtId="0" fontId="21" fillId="3" borderId="40" xfId="0" applyFont="1" applyFill="1" applyBorder="1" applyAlignment="1">
      <alignment horizontal="left" vertical="center" wrapText="1"/>
    </xf>
    <xf numFmtId="0" fontId="21" fillId="3" borderId="40" xfId="0" applyFont="1" applyFill="1" applyBorder="1" applyAlignment="1">
      <alignment vertical="center" wrapText="1"/>
    </xf>
    <xf numFmtId="166" fontId="21" fillId="3" borderId="40" xfId="0" applyNumberFormat="1" applyFont="1" applyFill="1" applyBorder="1" applyAlignment="1">
      <alignment horizontal="left"/>
    </xf>
    <xf numFmtId="14" fontId="21" fillId="3" borderId="40" xfId="0" applyNumberFormat="1" applyFont="1" applyFill="1" applyBorder="1" applyAlignment="1">
      <alignment horizontal="left" vertical="center" wrapText="1"/>
    </xf>
    <xf numFmtId="49" fontId="21" fillId="3" borderId="40" xfId="0" applyNumberFormat="1" applyFont="1" applyFill="1" applyBorder="1" applyAlignment="1">
      <alignment horizontal="left" vertical="center" wrapText="1"/>
    </xf>
    <xf numFmtId="0" fontId="21" fillId="3" borderId="40" xfId="0" applyFont="1" applyFill="1" applyBorder="1" applyAlignment="1">
      <alignment horizontal="left" vertical="center"/>
    </xf>
    <xf numFmtId="0" fontId="5" fillId="0" borderId="41" xfId="0" applyFont="1" applyFill="1" applyBorder="1" applyAlignment="1">
      <alignment horizontal="left" vertical="center" wrapText="1"/>
    </xf>
  </cellXfs>
  <cellStyles count="8">
    <cellStyle name="Dziesiętny" xfId="1" builtinId="3"/>
    <cellStyle name="Normalny" xfId="0" builtinId="0"/>
    <cellStyle name="Normalny 2" xfId="4" xr:uid="{00000000-0005-0000-0000-000002000000}"/>
    <cellStyle name="Normalny 2 2" xfId="6" xr:uid="{00000000-0005-0000-0000-000003000000}"/>
    <cellStyle name="Normalny 3" xfId="3" xr:uid="{00000000-0005-0000-0000-000004000000}"/>
    <cellStyle name="Normalny 3 2" xfId="7" xr:uid="{00000000-0005-0000-0000-000005000000}"/>
    <cellStyle name="Normalny 4" xfId="5" xr:uid="{00000000-0005-0000-0000-000006000000}"/>
    <cellStyle name="Normalny 5" xfId="2" xr:uid="{00000000-0005-0000-0000-000007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persons/person.xml><?xml version="1.0" encoding="utf-8"?>
<personList xmlns="http://schemas.microsoft.com/office/spreadsheetml/2018/threadedcomments" xmlns:x="http://schemas.openxmlformats.org/spreadsheetml/2006/main">
  <person displayName="Bielawska-Zatyka Dorota" id="{99C506EB-F01E-4339-A95B-F5199DC1DBB1}" userId="S::d.bielawska@mz.gov.pl::3d1293de-d7ec-4ce7-b209-3fdc2645e2ff"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28" dT="2021-05-11T14:59:48.75" personId="{99C506EB-F01E-4339-A95B-F5199DC1DBB1}" id="{CA3B1733-BD75-4CD5-B063-3B22AE8D388F}">
    <text>Uzupełniam, że tak - skoro jest podana uchwała</text>
  </threadedComment>
  <threadedComment ref="G31" dT="2021-05-11T14:57:29.61" personId="{99C506EB-F01E-4339-A95B-F5199DC1DBB1}" id="{F3F302F1-5DA8-410F-904C-A9BDA17C7939}">
    <text>http://jesien.scob24.pl/o-projekcie/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5"/>
  <sheetViews>
    <sheetView topLeftCell="A5" zoomScale="90" zoomScaleNormal="90" zoomScaleSheetLayoutView="80" workbookViewId="0">
      <selection activeCell="D23" sqref="D23"/>
    </sheetView>
  </sheetViews>
  <sheetFormatPr defaultColWidth="9.140625" defaultRowHeight="12"/>
  <cols>
    <col min="1" max="1" width="14.140625" style="2" customWidth="1"/>
    <col min="2" max="2" width="29.28515625" style="2" customWidth="1"/>
    <col min="3" max="3" width="14.140625" style="2" customWidth="1"/>
    <col min="4" max="4" width="26.85546875" style="2" customWidth="1"/>
    <col min="5" max="5" width="9.140625" style="11" customWidth="1"/>
    <col min="6" max="6" width="8.85546875" style="2" customWidth="1"/>
    <col min="7" max="8" width="18.85546875" style="2" customWidth="1"/>
    <col min="9" max="9" width="17.5703125" style="2" customWidth="1"/>
    <col min="10" max="12" width="20.7109375" style="2" customWidth="1"/>
    <col min="13" max="13" width="16.5703125" style="2" customWidth="1"/>
    <col min="14" max="14" width="20.7109375" style="2" customWidth="1"/>
    <col min="15" max="15" width="17.42578125" style="2" customWidth="1"/>
    <col min="16" max="16" width="16.28515625" style="2" customWidth="1"/>
    <col min="17" max="17" width="18.42578125" style="2" customWidth="1"/>
    <col min="18" max="18" width="20.140625" style="2" customWidth="1"/>
    <col min="19" max="19" width="9.140625" style="2"/>
    <col min="20" max="20" width="11.42578125" style="2" bestFit="1" customWidth="1"/>
    <col min="21" max="16384" width="9.140625" style="2"/>
  </cols>
  <sheetData>
    <row r="1" spans="1:18" s="4" customFormat="1" ht="14.1" customHeight="1">
      <c r="A1" s="111" t="s">
        <v>83</v>
      </c>
      <c r="B1" s="112"/>
      <c r="C1" s="164" t="s">
        <v>26</v>
      </c>
      <c r="D1" s="164"/>
      <c r="E1" s="164"/>
      <c r="F1" s="164"/>
      <c r="G1" s="112"/>
      <c r="H1" s="112"/>
      <c r="I1" s="112"/>
      <c r="J1" s="112"/>
      <c r="K1" s="112"/>
      <c r="L1" s="112"/>
      <c r="M1" s="112"/>
      <c r="N1" s="112"/>
      <c r="O1" s="112"/>
      <c r="P1" s="112"/>
      <c r="Q1" s="112"/>
      <c r="R1" s="41"/>
    </row>
    <row r="2" spans="1:18" s="4" customFormat="1" ht="27" customHeight="1" thickBot="1">
      <c r="A2" s="162" t="s">
        <v>84</v>
      </c>
      <c r="B2" s="163"/>
      <c r="C2" s="163"/>
      <c r="D2" s="163"/>
      <c r="E2" s="113"/>
      <c r="F2" s="41"/>
      <c r="G2" s="37"/>
      <c r="H2" s="37"/>
      <c r="I2" s="37"/>
      <c r="J2" s="37"/>
      <c r="K2" s="37"/>
      <c r="L2" s="37"/>
      <c r="M2" s="37"/>
      <c r="N2" s="122"/>
      <c r="O2" s="37"/>
      <c r="P2" s="37"/>
      <c r="Q2" s="37"/>
      <c r="R2" s="41"/>
    </row>
    <row r="3" spans="1:18" s="15" customFormat="1" ht="25.5" customHeight="1">
      <c r="A3" s="178" t="s">
        <v>90</v>
      </c>
      <c r="B3" s="160" t="s">
        <v>91</v>
      </c>
      <c r="C3" s="160" t="s">
        <v>92</v>
      </c>
      <c r="D3" s="160" t="s">
        <v>93</v>
      </c>
      <c r="E3" s="160" t="s">
        <v>94</v>
      </c>
      <c r="F3" s="160" t="s">
        <v>95</v>
      </c>
      <c r="G3" s="175" t="s">
        <v>85</v>
      </c>
      <c r="H3" s="176"/>
      <c r="I3" s="175" t="s">
        <v>86</v>
      </c>
      <c r="J3" s="177"/>
      <c r="K3" s="177"/>
      <c r="L3" s="176"/>
      <c r="M3" s="160" t="s">
        <v>87</v>
      </c>
      <c r="N3" s="160" t="s">
        <v>131</v>
      </c>
      <c r="O3" s="160" t="s">
        <v>325</v>
      </c>
      <c r="P3" s="160" t="s">
        <v>326</v>
      </c>
      <c r="Q3" s="160" t="s">
        <v>327</v>
      </c>
      <c r="R3" s="173" t="s">
        <v>132</v>
      </c>
    </row>
    <row r="4" spans="1:18" s="16" customFormat="1" ht="72">
      <c r="A4" s="179"/>
      <c r="B4" s="161"/>
      <c r="C4" s="161"/>
      <c r="D4" s="161"/>
      <c r="E4" s="161"/>
      <c r="F4" s="161"/>
      <c r="G4" s="9" t="s">
        <v>115</v>
      </c>
      <c r="H4" s="9" t="s">
        <v>116</v>
      </c>
      <c r="I4" s="9" t="s">
        <v>96</v>
      </c>
      <c r="J4" s="9" t="s">
        <v>117</v>
      </c>
      <c r="K4" s="9" t="s">
        <v>133</v>
      </c>
      <c r="L4" s="9" t="s">
        <v>118</v>
      </c>
      <c r="M4" s="161"/>
      <c r="N4" s="161"/>
      <c r="O4" s="161"/>
      <c r="P4" s="161"/>
      <c r="Q4" s="161"/>
      <c r="R4" s="174"/>
    </row>
    <row r="5" spans="1:18" s="15" customFormat="1" ht="15">
      <c r="A5" s="17">
        <v>1</v>
      </c>
      <c r="B5" s="18">
        <v>2</v>
      </c>
      <c r="C5" s="18">
        <v>3</v>
      </c>
      <c r="D5" s="18">
        <v>4</v>
      </c>
      <c r="E5" s="18">
        <v>5</v>
      </c>
      <c r="F5" s="18">
        <v>6</v>
      </c>
      <c r="G5" s="18">
        <v>7</v>
      </c>
      <c r="H5" s="18">
        <v>8</v>
      </c>
      <c r="I5" s="18" t="s">
        <v>88</v>
      </c>
      <c r="J5" s="18">
        <v>10</v>
      </c>
      <c r="K5" s="18">
        <v>11</v>
      </c>
      <c r="L5" s="18">
        <v>12</v>
      </c>
      <c r="M5" s="18">
        <v>13</v>
      </c>
      <c r="N5" s="18" t="s">
        <v>89</v>
      </c>
      <c r="O5" s="38">
        <v>15</v>
      </c>
      <c r="P5" s="38">
        <v>16</v>
      </c>
      <c r="Q5" s="38">
        <v>17</v>
      </c>
      <c r="R5" s="19">
        <v>18</v>
      </c>
    </row>
    <row r="6" spans="1:18" s="23" customFormat="1" ht="24">
      <c r="A6" s="24" t="s">
        <v>97</v>
      </c>
      <c r="B6" s="25" t="s">
        <v>98</v>
      </c>
      <c r="C6" s="25" t="s">
        <v>97</v>
      </c>
      <c r="D6" s="28" t="s">
        <v>99</v>
      </c>
      <c r="E6" s="26">
        <v>107</v>
      </c>
      <c r="F6" s="27" t="s">
        <v>100</v>
      </c>
      <c r="G6" s="57">
        <v>0</v>
      </c>
      <c r="H6" s="57">
        <v>3741352</v>
      </c>
      <c r="I6" s="57">
        <v>532593</v>
      </c>
      <c r="J6" s="57">
        <v>440159</v>
      </c>
      <c r="K6" s="57">
        <v>4402</v>
      </c>
      <c r="L6" s="57">
        <v>88032</v>
      </c>
      <c r="M6" s="57">
        <v>127646</v>
      </c>
      <c r="N6" s="57">
        <v>4401591</v>
      </c>
      <c r="O6" s="58">
        <v>15077840.380000001</v>
      </c>
      <c r="P6" s="58">
        <v>17739255.510000002</v>
      </c>
      <c r="Q6" s="58">
        <v>17744763.510000002</v>
      </c>
      <c r="R6" s="39"/>
    </row>
    <row r="7" spans="1:18" s="23" customFormat="1" ht="24">
      <c r="A7" s="24" t="s">
        <v>101</v>
      </c>
      <c r="B7" s="28" t="s">
        <v>102</v>
      </c>
      <c r="C7" s="25" t="s">
        <v>101</v>
      </c>
      <c r="D7" s="28" t="s">
        <v>103</v>
      </c>
      <c r="E7" s="26">
        <v>112</v>
      </c>
      <c r="F7" s="27" t="s">
        <v>104</v>
      </c>
      <c r="G7" s="57">
        <v>0</v>
      </c>
      <c r="H7" s="57">
        <v>41584227.740000002</v>
      </c>
      <c r="I7" s="57">
        <v>6062055</v>
      </c>
      <c r="J7" s="57">
        <v>4349763</v>
      </c>
      <c r="K7" s="57">
        <v>1027375</v>
      </c>
      <c r="L7" s="57">
        <v>684917</v>
      </c>
      <c r="M7" s="57">
        <v>1276339</v>
      </c>
      <c r="N7" s="57">
        <f t="shared" ref="N7:N10" si="0">G7+H7+I7+M7</f>
        <v>48922621.740000002</v>
      </c>
      <c r="O7" s="58">
        <v>185276962.63999999</v>
      </c>
      <c r="P7" s="58">
        <v>217989413.58000001</v>
      </c>
      <c r="Q7" s="58">
        <v>218867757.13</v>
      </c>
      <c r="R7" s="39"/>
    </row>
    <row r="8" spans="1:18" s="23" customFormat="1" ht="36">
      <c r="A8" s="24" t="s">
        <v>105</v>
      </c>
      <c r="B8" s="28" t="s">
        <v>106</v>
      </c>
      <c r="C8" s="25" t="s">
        <v>107</v>
      </c>
      <c r="D8" s="28" t="s">
        <v>108</v>
      </c>
      <c r="E8" s="26" t="s">
        <v>109</v>
      </c>
      <c r="F8" s="27" t="s">
        <v>110</v>
      </c>
      <c r="G8" s="57">
        <v>44027420</v>
      </c>
      <c r="H8" s="57">
        <v>0</v>
      </c>
      <c r="I8" s="57">
        <f t="shared" ref="I8:I10" si="1">J8+K8+L8</f>
        <v>7690872</v>
      </c>
      <c r="J8" s="57">
        <v>0</v>
      </c>
      <c r="K8" s="57">
        <v>2045445</v>
      </c>
      <c r="L8" s="57">
        <v>5645427</v>
      </c>
      <c r="M8" s="57">
        <v>490908</v>
      </c>
      <c r="N8" s="57">
        <f t="shared" si="0"/>
        <v>52209200</v>
      </c>
      <c r="O8" s="58">
        <f>59708783.62+132701925.36</f>
        <v>192410708.97999999</v>
      </c>
      <c r="P8" s="58">
        <f>74753032.56+164679904</f>
        <v>239432936.56</v>
      </c>
      <c r="Q8" s="58">
        <f>76892859.39+166037565.43</f>
        <v>242930424.81999999</v>
      </c>
      <c r="R8" s="39"/>
    </row>
    <row r="9" spans="1:18" s="23" customFormat="1" ht="24">
      <c r="A9" s="33" t="s">
        <v>111</v>
      </c>
      <c r="B9" s="34" t="s">
        <v>112</v>
      </c>
      <c r="C9" s="34" t="s">
        <v>111</v>
      </c>
      <c r="D9" s="34"/>
      <c r="E9" s="35" t="s">
        <v>113</v>
      </c>
      <c r="F9" s="36" t="s">
        <v>114</v>
      </c>
      <c r="G9" s="59">
        <v>8239865</v>
      </c>
      <c r="H9" s="59">
        <v>0</v>
      </c>
      <c r="I9" s="59">
        <f t="shared" si="1"/>
        <v>1519350</v>
      </c>
      <c r="J9" s="59">
        <v>0</v>
      </c>
      <c r="K9" s="59">
        <v>1049075</v>
      </c>
      <c r="L9" s="59">
        <v>470275</v>
      </c>
      <c r="M9" s="59">
        <v>289400</v>
      </c>
      <c r="N9" s="59">
        <f t="shared" si="0"/>
        <v>10048615</v>
      </c>
      <c r="O9" s="60">
        <f>8985871.5+28139158.96</f>
        <v>37125030.460000001</v>
      </c>
      <c r="P9" s="60">
        <f>10662164.66+34258421.18</f>
        <v>44920585.840000004</v>
      </c>
      <c r="Q9" s="60">
        <f>10691633.16+35837864.18</f>
        <v>46529497.340000004</v>
      </c>
      <c r="R9" s="40"/>
    </row>
    <row r="10" spans="1:18" s="23" customFormat="1" ht="60.75" thickBot="1">
      <c r="A10" s="114" t="s">
        <v>370</v>
      </c>
      <c r="B10" s="115" t="s">
        <v>373</v>
      </c>
      <c r="C10" s="116" t="s">
        <v>370</v>
      </c>
      <c r="D10" s="115" t="s">
        <v>374</v>
      </c>
      <c r="E10" s="117" t="s">
        <v>375</v>
      </c>
      <c r="F10" s="118" t="s">
        <v>340</v>
      </c>
      <c r="G10" s="119">
        <v>6000000</v>
      </c>
      <c r="H10" s="119"/>
      <c r="I10" s="120">
        <f t="shared" si="1"/>
        <v>0</v>
      </c>
      <c r="J10" s="119">
        <v>0</v>
      </c>
      <c r="K10" s="119">
        <v>0</v>
      </c>
      <c r="L10" s="119">
        <v>0</v>
      </c>
      <c r="M10" s="119">
        <v>0</v>
      </c>
      <c r="N10" s="120">
        <f t="shared" si="0"/>
        <v>6000000</v>
      </c>
      <c r="O10" s="119">
        <v>0</v>
      </c>
      <c r="P10" s="119">
        <v>0</v>
      </c>
      <c r="Q10" s="119">
        <v>0</v>
      </c>
      <c r="R10" s="121"/>
    </row>
    <row r="11" spans="1:18" ht="15.75" thickBot="1">
      <c r="A11" s="165" t="s">
        <v>398</v>
      </c>
      <c r="B11" s="166"/>
      <c r="C11" s="166"/>
      <c r="D11" s="166"/>
      <c r="E11" s="166"/>
      <c r="F11" s="167"/>
      <c r="G11" s="214">
        <f>SUM(G6:G10)</f>
        <v>58267285</v>
      </c>
      <c r="H11" s="215">
        <f>SUM(H6:H10)</f>
        <v>45325579.740000002</v>
      </c>
    </row>
    <row r="12" spans="1:18" ht="15.75" thickBot="1">
      <c r="A12" s="168"/>
      <c r="B12" s="169"/>
      <c r="C12" s="169"/>
      <c r="D12" s="169"/>
      <c r="E12" s="169"/>
      <c r="F12" s="170"/>
      <c r="G12" s="216">
        <v>103592864.73999999</v>
      </c>
      <c r="H12" s="217"/>
    </row>
    <row r="13" spans="1:18" ht="15.75" thickBot="1">
      <c r="A13" s="171" t="s">
        <v>399</v>
      </c>
      <c r="B13" s="172"/>
      <c r="C13" s="172"/>
      <c r="D13" s="172"/>
      <c r="E13" s="172"/>
      <c r="F13" s="172"/>
      <c r="G13" s="218">
        <v>476112806.33999997</v>
      </c>
      <c r="H13" s="219"/>
      <c r="O13" s="212">
        <f>SUM(O6:O10)</f>
        <v>429890542.45999998</v>
      </c>
      <c r="P13" s="213">
        <f>SUM(P6:P10)</f>
        <v>520082191.49000001</v>
      </c>
      <c r="Q13" s="212">
        <f>SUM(Q6:Q10)</f>
        <v>526072442.79999995</v>
      </c>
    </row>
    <row r="14" spans="1:18" ht="12.75" thickBot="1"/>
    <row r="15" spans="1:18" ht="15" thickBot="1">
      <c r="F15" s="220" t="s">
        <v>400</v>
      </c>
      <c r="G15" s="221">
        <v>4.5960000000000001</v>
      </c>
    </row>
    <row r="17" spans="1:18">
      <c r="A17" s="12" t="s">
        <v>119</v>
      </c>
    </row>
    <row r="18" spans="1:18" s="53" customFormat="1">
      <c r="A18" s="55" t="s">
        <v>397</v>
      </c>
      <c r="E18" s="54"/>
    </row>
    <row r="19" spans="1:18">
      <c r="E19" s="13"/>
      <c r="F19" s="14"/>
      <c r="G19" s="14"/>
      <c r="H19" s="14"/>
      <c r="I19" s="14"/>
      <c r="N19" s="14"/>
      <c r="O19" s="14"/>
      <c r="P19" s="14"/>
      <c r="Q19" s="14"/>
      <c r="R19" s="14"/>
    </row>
    <row r="23" spans="1:18">
      <c r="H23" s="14"/>
      <c r="I23" s="14"/>
    </row>
    <row r="25" spans="1:18">
      <c r="J25" s="1"/>
      <c r="K25" s="1"/>
      <c r="L25" s="1"/>
      <c r="M25" s="1"/>
    </row>
  </sheetData>
  <mergeCells count="20">
    <mergeCell ref="A13:F13"/>
    <mergeCell ref="G13:H13"/>
    <mergeCell ref="R3:R4"/>
    <mergeCell ref="G3:H3"/>
    <mergeCell ref="I3:L3"/>
    <mergeCell ref="A3:A4"/>
    <mergeCell ref="B3:B4"/>
    <mergeCell ref="C3:C4"/>
    <mergeCell ref="D3:D4"/>
    <mergeCell ref="E3:E4"/>
    <mergeCell ref="F3:F4"/>
    <mergeCell ref="M3:M4"/>
    <mergeCell ref="N3:N4"/>
    <mergeCell ref="P3:P4"/>
    <mergeCell ref="Q3:Q4"/>
    <mergeCell ref="A2:D2"/>
    <mergeCell ref="O3:O4"/>
    <mergeCell ref="C1:F1"/>
    <mergeCell ref="A11:F12"/>
    <mergeCell ref="G12:H12"/>
  </mergeCells>
  <pageMargins left="0.70866141732283472" right="0.70866141732283472" top="0.74803149606299213" bottom="0.74803149606299213" header="0.31496062992125984" footer="0.31496062992125984"/>
  <pageSetup paperSize="9" scale="37" fitToHeight="0" orientation="landscape" r:id="rId1"/>
  <ignoredErrors>
    <ignoredError sqref="G11:H11"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4"/>
  <sheetViews>
    <sheetView zoomScale="80" zoomScaleNormal="80" zoomScaleSheetLayoutView="100" workbookViewId="0">
      <selection activeCell="A5" sqref="A5:L33"/>
    </sheetView>
  </sheetViews>
  <sheetFormatPr defaultColWidth="9.140625" defaultRowHeight="12"/>
  <cols>
    <col min="1" max="1" width="14.42578125" style="3" customWidth="1"/>
    <col min="2" max="2" width="16.85546875" style="1" customWidth="1"/>
    <col min="3" max="3" width="6.85546875" style="1" customWidth="1"/>
    <col min="4" max="4" width="17.140625" style="2" customWidth="1"/>
    <col min="5" max="5" width="42.140625" style="2" customWidth="1"/>
    <col min="6" max="6" width="16.5703125" style="2" customWidth="1"/>
    <col min="7" max="7" width="15.7109375" style="2" customWidth="1"/>
    <col min="8" max="8" width="15.42578125" style="2" bestFit="1" customWidth="1"/>
    <col min="9" max="9" width="15.28515625" style="5" customWidth="1"/>
    <col min="10" max="10" width="20.140625" style="5" customWidth="1"/>
    <col min="11" max="11" width="18.42578125" style="2" customWidth="1"/>
    <col min="12" max="12" width="23.140625" style="2" customWidth="1"/>
    <col min="13" max="13" width="17.28515625" style="2" customWidth="1"/>
    <col min="14" max="16384" width="9.140625" style="2"/>
  </cols>
  <sheetData>
    <row r="1" spans="1:13" ht="12" customHeight="1">
      <c r="A1" s="6" t="s">
        <v>346</v>
      </c>
      <c r="B1" s="146"/>
      <c r="C1" s="147" t="s">
        <v>26</v>
      </c>
      <c r="D1" s="147"/>
      <c r="E1" s="147"/>
    </row>
    <row r="3" spans="1:13">
      <c r="A3" s="6" t="s">
        <v>134</v>
      </c>
      <c r="B3" s="7"/>
      <c r="C3" s="7"/>
      <c r="D3" s="8"/>
      <c r="E3" s="8"/>
    </row>
    <row r="4" spans="1:13" ht="7.5" customHeight="1" thickBot="1"/>
    <row r="5" spans="1:13" s="10" customFormat="1" ht="108">
      <c r="A5" s="21" t="s">
        <v>0</v>
      </c>
      <c r="B5" s="22" t="s">
        <v>1</v>
      </c>
      <c r="C5" s="22" t="s">
        <v>2</v>
      </c>
      <c r="D5" s="22" t="s">
        <v>3</v>
      </c>
      <c r="E5" s="22" t="s">
        <v>4</v>
      </c>
      <c r="F5" s="22" t="s">
        <v>5</v>
      </c>
      <c r="G5" s="22" t="s">
        <v>6</v>
      </c>
      <c r="H5" s="22" t="s">
        <v>7</v>
      </c>
      <c r="I5" s="22" t="s">
        <v>8</v>
      </c>
      <c r="J5" s="22" t="s">
        <v>9</v>
      </c>
      <c r="K5" s="22" t="s">
        <v>135</v>
      </c>
      <c r="L5" s="20" t="s">
        <v>136</v>
      </c>
    </row>
    <row r="6" spans="1:13" ht="36">
      <c r="A6" s="224" t="s">
        <v>10</v>
      </c>
      <c r="B6" s="125" t="s">
        <v>27</v>
      </c>
      <c r="C6" s="126" t="s">
        <v>11</v>
      </c>
      <c r="D6" s="125" t="s">
        <v>12</v>
      </c>
      <c r="E6" s="125" t="s">
        <v>28</v>
      </c>
      <c r="F6" s="136">
        <v>3829807.27</v>
      </c>
      <c r="G6" s="136">
        <v>675848.34</v>
      </c>
      <c r="H6" s="132" t="s">
        <v>29</v>
      </c>
      <c r="I6" s="127" t="s">
        <v>30</v>
      </c>
      <c r="J6" s="128" t="s">
        <v>19</v>
      </c>
      <c r="K6" s="126">
        <v>2016</v>
      </c>
      <c r="L6" s="29"/>
    </row>
    <row r="7" spans="1:13" ht="48">
      <c r="A7" s="225" t="s">
        <v>16</v>
      </c>
      <c r="B7" s="123" t="s">
        <v>31</v>
      </c>
      <c r="C7" s="98" t="s">
        <v>11</v>
      </c>
      <c r="D7" s="123" t="s">
        <v>15</v>
      </c>
      <c r="E7" s="123" t="s">
        <v>32</v>
      </c>
      <c r="F7" s="137">
        <v>5339262.0599999996</v>
      </c>
      <c r="G7" s="137">
        <v>942222.73</v>
      </c>
      <c r="H7" s="133" t="s">
        <v>33</v>
      </c>
      <c r="I7" s="129" t="s">
        <v>30</v>
      </c>
      <c r="J7" s="130" t="s">
        <v>19</v>
      </c>
      <c r="K7" s="98">
        <v>2016</v>
      </c>
      <c r="L7" s="29"/>
    </row>
    <row r="8" spans="1:13" ht="36">
      <c r="A8" s="224" t="s">
        <v>16</v>
      </c>
      <c r="B8" s="125" t="s">
        <v>34</v>
      </c>
      <c r="C8" s="126" t="s">
        <v>11</v>
      </c>
      <c r="D8" s="125" t="s">
        <v>17</v>
      </c>
      <c r="E8" s="125" t="s">
        <v>35</v>
      </c>
      <c r="F8" s="138">
        <v>3952052.74</v>
      </c>
      <c r="G8" s="138">
        <v>692656.36</v>
      </c>
      <c r="H8" s="132" t="s">
        <v>36</v>
      </c>
      <c r="I8" s="127" t="s">
        <v>30</v>
      </c>
      <c r="J8" s="128" t="s">
        <v>19</v>
      </c>
      <c r="K8" s="126">
        <v>2016</v>
      </c>
      <c r="L8" s="29"/>
    </row>
    <row r="9" spans="1:13" ht="36">
      <c r="A9" s="225" t="s">
        <v>16</v>
      </c>
      <c r="B9" s="123" t="s">
        <v>37</v>
      </c>
      <c r="C9" s="98" t="s">
        <v>11</v>
      </c>
      <c r="D9" s="123" t="s">
        <v>24</v>
      </c>
      <c r="E9" s="123" t="s">
        <v>38</v>
      </c>
      <c r="F9" s="139">
        <v>29667407.969999999</v>
      </c>
      <c r="G9" s="139">
        <v>5235424.93</v>
      </c>
      <c r="H9" s="133" t="s">
        <v>14</v>
      </c>
      <c r="I9" s="129" t="s">
        <v>30</v>
      </c>
      <c r="J9" s="130" t="s">
        <v>19</v>
      </c>
      <c r="K9" s="98">
        <v>2016</v>
      </c>
      <c r="L9" s="29"/>
    </row>
    <row r="10" spans="1:13" ht="36">
      <c r="A10" s="224" t="s">
        <v>16</v>
      </c>
      <c r="B10" s="125" t="s">
        <v>39</v>
      </c>
      <c r="C10" s="126" t="s">
        <v>11</v>
      </c>
      <c r="D10" s="125" t="s">
        <v>17</v>
      </c>
      <c r="E10" s="125" t="s">
        <v>35</v>
      </c>
      <c r="F10" s="138">
        <v>17755420.010000002</v>
      </c>
      <c r="G10" s="138">
        <v>3133309.41</v>
      </c>
      <c r="H10" s="132" t="s">
        <v>29</v>
      </c>
      <c r="I10" s="127" t="s">
        <v>30</v>
      </c>
      <c r="J10" s="128" t="s">
        <v>19</v>
      </c>
      <c r="K10" s="126">
        <v>2016</v>
      </c>
      <c r="L10" s="29"/>
    </row>
    <row r="11" spans="1:13" ht="24">
      <c r="A11" s="226" t="s">
        <v>20</v>
      </c>
      <c r="B11" s="98" t="s">
        <v>40</v>
      </c>
      <c r="C11" s="123" t="s">
        <v>11</v>
      </c>
      <c r="D11" s="123" t="s">
        <v>41</v>
      </c>
      <c r="E11" s="123" t="s">
        <v>42</v>
      </c>
      <c r="F11" s="139">
        <v>43307000</v>
      </c>
      <c r="G11" s="139">
        <v>7642412</v>
      </c>
      <c r="H11" s="134" t="s">
        <v>43</v>
      </c>
      <c r="I11" s="124" t="s">
        <v>44</v>
      </c>
      <c r="J11" s="98" t="s">
        <v>45</v>
      </c>
      <c r="K11" s="98">
        <v>2017</v>
      </c>
      <c r="L11" s="29"/>
      <c r="M11" s="32"/>
    </row>
    <row r="12" spans="1:13" ht="24">
      <c r="A12" s="227" t="s">
        <v>10</v>
      </c>
      <c r="B12" s="126" t="s">
        <v>46</v>
      </c>
      <c r="C12" s="125" t="s">
        <v>11</v>
      </c>
      <c r="D12" s="125" t="s">
        <v>13</v>
      </c>
      <c r="E12" s="125" t="s">
        <v>47</v>
      </c>
      <c r="F12" s="138">
        <v>5342555</v>
      </c>
      <c r="G12" s="138">
        <v>942803</v>
      </c>
      <c r="H12" s="135" t="s">
        <v>48</v>
      </c>
      <c r="I12" s="131" t="s">
        <v>44</v>
      </c>
      <c r="J12" s="126" t="s">
        <v>45</v>
      </c>
      <c r="K12" s="126">
        <v>2017</v>
      </c>
      <c r="L12" s="29"/>
    </row>
    <row r="13" spans="1:13" ht="24">
      <c r="A13" s="226" t="s">
        <v>10</v>
      </c>
      <c r="B13" s="98" t="s">
        <v>49</v>
      </c>
      <c r="C13" s="123" t="s">
        <v>11</v>
      </c>
      <c r="D13" s="123" t="s">
        <v>15</v>
      </c>
      <c r="E13" s="123" t="s">
        <v>50</v>
      </c>
      <c r="F13" s="139">
        <v>3789363</v>
      </c>
      <c r="G13" s="139">
        <v>668711</v>
      </c>
      <c r="H13" s="134" t="s">
        <v>48</v>
      </c>
      <c r="I13" s="124" t="s">
        <v>44</v>
      </c>
      <c r="J13" s="98" t="s">
        <v>45</v>
      </c>
      <c r="K13" s="98">
        <v>2017</v>
      </c>
      <c r="L13" s="29"/>
    </row>
    <row r="14" spans="1:13" ht="24">
      <c r="A14" s="227" t="s">
        <v>10</v>
      </c>
      <c r="B14" s="126" t="s">
        <v>51</v>
      </c>
      <c r="C14" s="126" t="s">
        <v>11</v>
      </c>
      <c r="D14" s="125" t="s">
        <v>12</v>
      </c>
      <c r="E14" s="125" t="s">
        <v>52</v>
      </c>
      <c r="F14" s="140">
        <v>3897630</v>
      </c>
      <c r="G14" s="136">
        <v>687816</v>
      </c>
      <c r="H14" s="135" t="s">
        <v>23</v>
      </c>
      <c r="I14" s="131" t="s">
        <v>44</v>
      </c>
      <c r="J14" s="126" t="s">
        <v>45</v>
      </c>
      <c r="K14" s="126">
        <v>2017</v>
      </c>
      <c r="L14" s="29"/>
    </row>
    <row r="15" spans="1:13" ht="48">
      <c r="A15" s="226" t="s">
        <v>18</v>
      </c>
      <c r="B15" s="98" t="s">
        <v>53</v>
      </c>
      <c r="C15" s="123" t="s">
        <v>11</v>
      </c>
      <c r="D15" s="123" t="s">
        <v>54</v>
      </c>
      <c r="E15" s="123" t="s">
        <v>55</v>
      </c>
      <c r="F15" s="137">
        <v>54323170.659999996</v>
      </c>
      <c r="G15" s="137">
        <v>9586441.900000006</v>
      </c>
      <c r="H15" s="134" t="s">
        <v>56</v>
      </c>
      <c r="I15" s="124" t="s">
        <v>44</v>
      </c>
      <c r="J15" s="98" t="s">
        <v>45</v>
      </c>
      <c r="K15" s="98">
        <v>2017</v>
      </c>
      <c r="L15" s="29"/>
    </row>
    <row r="16" spans="1:13" ht="48">
      <c r="A16" s="226" t="s">
        <v>18</v>
      </c>
      <c r="B16" s="98" t="s">
        <v>57</v>
      </c>
      <c r="C16" s="123" t="s">
        <v>11</v>
      </c>
      <c r="D16" s="123" t="s">
        <v>54</v>
      </c>
      <c r="E16" s="123" t="s">
        <v>58</v>
      </c>
      <c r="F16" s="137">
        <v>52511184.789999999</v>
      </c>
      <c r="G16" s="137">
        <v>9266679.6899999976</v>
      </c>
      <c r="H16" s="134" t="s">
        <v>22</v>
      </c>
      <c r="I16" s="124" t="s">
        <v>44</v>
      </c>
      <c r="J16" s="98" t="s">
        <v>45</v>
      </c>
      <c r="K16" s="98">
        <v>2017</v>
      </c>
      <c r="L16" s="29"/>
      <c r="M16" s="32"/>
    </row>
    <row r="17" spans="1:12" ht="36">
      <c r="A17" s="226" t="s">
        <v>16</v>
      </c>
      <c r="B17" s="98" t="s">
        <v>59</v>
      </c>
      <c r="C17" s="123" t="s">
        <v>11</v>
      </c>
      <c r="D17" s="123" t="s">
        <v>15</v>
      </c>
      <c r="E17" s="123" t="s">
        <v>60</v>
      </c>
      <c r="F17" s="137">
        <v>2728341</v>
      </c>
      <c r="G17" s="137">
        <v>481472</v>
      </c>
      <c r="H17" s="134" t="s">
        <v>21</v>
      </c>
      <c r="I17" s="124" t="s">
        <v>44</v>
      </c>
      <c r="J17" s="98" t="s">
        <v>45</v>
      </c>
      <c r="K17" s="98">
        <v>2017</v>
      </c>
      <c r="L17" s="29"/>
    </row>
    <row r="18" spans="1:12" ht="24">
      <c r="A18" s="227" t="s">
        <v>10</v>
      </c>
      <c r="B18" s="126" t="s">
        <v>62</v>
      </c>
      <c r="C18" s="125" t="s">
        <v>11</v>
      </c>
      <c r="D18" s="125" t="s">
        <v>13</v>
      </c>
      <c r="E18" s="125" t="s">
        <v>47</v>
      </c>
      <c r="F18" s="136">
        <v>3993358</v>
      </c>
      <c r="G18" s="136">
        <v>704710</v>
      </c>
      <c r="H18" s="135" t="s">
        <v>63</v>
      </c>
      <c r="I18" s="125" t="s">
        <v>61</v>
      </c>
      <c r="J18" s="126" t="s">
        <v>25</v>
      </c>
      <c r="K18" s="126">
        <v>2018</v>
      </c>
      <c r="L18" s="29"/>
    </row>
    <row r="19" spans="1:12" ht="36">
      <c r="A19" s="226" t="s">
        <v>10</v>
      </c>
      <c r="B19" s="98" t="s">
        <v>64</v>
      </c>
      <c r="C19" s="123" t="s">
        <v>11</v>
      </c>
      <c r="D19" s="123" t="s">
        <v>65</v>
      </c>
      <c r="E19" s="123" t="s">
        <v>66</v>
      </c>
      <c r="F19" s="137">
        <v>8459262</v>
      </c>
      <c r="G19" s="137">
        <v>1492811</v>
      </c>
      <c r="H19" s="134" t="s">
        <v>63</v>
      </c>
      <c r="I19" s="123" t="s">
        <v>61</v>
      </c>
      <c r="J19" s="98" t="s">
        <v>25</v>
      </c>
      <c r="K19" s="98">
        <v>2018</v>
      </c>
      <c r="L19" s="29"/>
    </row>
    <row r="20" spans="1:12" ht="36">
      <c r="A20" s="227" t="s">
        <v>16</v>
      </c>
      <c r="B20" s="126" t="s">
        <v>67</v>
      </c>
      <c r="C20" s="125" t="s">
        <v>11</v>
      </c>
      <c r="D20" s="125" t="s">
        <v>17</v>
      </c>
      <c r="E20" s="125" t="s">
        <v>35</v>
      </c>
      <c r="F20" s="136">
        <v>15000000</v>
      </c>
      <c r="G20" s="136">
        <v>2647059</v>
      </c>
      <c r="H20" s="135" t="s">
        <v>68</v>
      </c>
      <c r="I20" s="125" t="s">
        <v>61</v>
      </c>
      <c r="J20" s="126" t="s">
        <v>25</v>
      </c>
      <c r="K20" s="126">
        <v>2018</v>
      </c>
      <c r="L20" s="29"/>
    </row>
    <row r="21" spans="1:12" ht="24">
      <c r="A21" s="226" t="s">
        <v>18</v>
      </c>
      <c r="B21" s="98" t="s">
        <v>70</v>
      </c>
      <c r="C21" s="123" t="s">
        <v>11</v>
      </c>
      <c r="D21" s="125" t="s">
        <v>328</v>
      </c>
      <c r="E21" s="123" t="s">
        <v>71</v>
      </c>
      <c r="F21" s="141">
        <v>5181905</v>
      </c>
      <c r="G21" s="141">
        <v>914454</v>
      </c>
      <c r="H21" s="134" t="s">
        <v>72</v>
      </c>
      <c r="I21" s="124" t="s">
        <v>73</v>
      </c>
      <c r="J21" s="98" t="s">
        <v>74</v>
      </c>
      <c r="K21" s="98">
        <v>2019</v>
      </c>
      <c r="L21" s="29"/>
    </row>
    <row r="22" spans="1:12" ht="36">
      <c r="A22" s="227" t="s">
        <v>16</v>
      </c>
      <c r="B22" s="126" t="s">
        <v>75</v>
      </c>
      <c r="C22" s="125" t="s">
        <v>11</v>
      </c>
      <c r="D22" s="125" t="s">
        <v>24</v>
      </c>
      <c r="E22" s="125" t="s">
        <v>76</v>
      </c>
      <c r="F22" s="142">
        <v>20141671</v>
      </c>
      <c r="G22" s="142">
        <v>3554416</v>
      </c>
      <c r="H22" s="135" t="s">
        <v>77</v>
      </c>
      <c r="I22" s="131" t="s">
        <v>73</v>
      </c>
      <c r="J22" s="126" t="s">
        <v>74</v>
      </c>
      <c r="K22" s="126">
        <v>2019</v>
      </c>
      <c r="L22" s="29"/>
    </row>
    <row r="23" spans="1:12" ht="36">
      <c r="A23" s="226" t="s">
        <v>16</v>
      </c>
      <c r="B23" s="98" t="s">
        <v>78</v>
      </c>
      <c r="C23" s="123" t="s">
        <v>11</v>
      </c>
      <c r="D23" s="123" t="s">
        <v>15</v>
      </c>
      <c r="E23" s="123" t="s">
        <v>79</v>
      </c>
      <c r="F23" s="141">
        <v>7593955</v>
      </c>
      <c r="G23" s="141">
        <v>1340110</v>
      </c>
      <c r="H23" s="134" t="s">
        <v>72</v>
      </c>
      <c r="I23" s="124" t="s">
        <v>73</v>
      </c>
      <c r="J23" s="98" t="s">
        <v>74</v>
      </c>
      <c r="K23" s="98">
        <v>2019</v>
      </c>
      <c r="L23" s="29"/>
    </row>
    <row r="24" spans="1:12" ht="36">
      <c r="A24" s="227" t="s">
        <v>16</v>
      </c>
      <c r="B24" s="126" t="s">
        <v>80</v>
      </c>
      <c r="C24" s="125" t="s">
        <v>11</v>
      </c>
      <c r="D24" s="125" t="s">
        <v>17</v>
      </c>
      <c r="E24" s="125" t="s">
        <v>35</v>
      </c>
      <c r="F24" s="142">
        <v>4000000</v>
      </c>
      <c r="G24" s="142">
        <v>705883</v>
      </c>
      <c r="H24" s="135" t="s">
        <v>81</v>
      </c>
      <c r="I24" s="131" t="s">
        <v>73</v>
      </c>
      <c r="J24" s="126" t="s">
        <v>74</v>
      </c>
      <c r="K24" s="126">
        <v>2019</v>
      </c>
      <c r="L24" s="29"/>
    </row>
    <row r="25" spans="1:12" ht="24">
      <c r="A25" s="226" t="s">
        <v>10</v>
      </c>
      <c r="B25" s="98" t="s">
        <v>120</v>
      </c>
      <c r="C25" s="123" t="s">
        <v>11</v>
      </c>
      <c r="D25" s="123" t="s">
        <v>13</v>
      </c>
      <c r="E25" s="123" t="s">
        <v>47</v>
      </c>
      <c r="F25" s="141">
        <v>3250087</v>
      </c>
      <c r="G25" s="141">
        <v>573545</v>
      </c>
      <c r="H25" s="134" t="s">
        <v>121</v>
      </c>
      <c r="I25" s="124" t="s">
        <v>122</v>
      </c>
      <c r="J25" s="98" t="s">
        <v>123</v>
      </c>
      <c r="K25" s="98">
        <v>2019</v>
      </c>
      <c r="L25" s="143"/>
    </row>
    <row r="26" spans="1:12" ht="24">
      <c r="A26" s="227" t="s">
        <v>10</v>
      </c>
      <c r="B26" s="126" t="s">
        <v>124</v>
      </c>
      <c r="C26" s="125" t="s">
        <v>11</v>
      </c>
      <c r="D26" s="125" t="s">
        <v>13</v>
      </c>
      <c r="E26" s="125" t="s">
        <v>125</v>
      </c>
      <c r="F26" s="142">
        <v>2100000</v>
      </c>
      <c r="G26" s="142">
        <v>370589</v>
      </c>
      <c r="H26" s="135" t="s">
        <v>126</v>
      </c>
      <c r="I26" s="131" t="s">
        <v>137</v>
      </c>
      <c r="J26" s="126" t="s">
        <v>127</v>
      </c>
      <c r="K26" s="126">
        <v>2020</v>
      </c>
      <c r="L26" s="29"/>
    </row>
    <row r="27" spans="1:12" s="11" customFormat="1" ht="24">
      <c r="A27" s="226" t="s">
        <v>10</v>
      </c>
      <c r="B27" s="98" t="s">
        <v>128</v>
      </c>
      <c r="C27" s="123" t="s">
        <v>11</v>
      </c>
      <c r="D27" s="123" t="s">
        <v>15</v>
      </c>
      <c r="E27" s="123" t="s">
        <v>129</v>
      </c>
      <c r="F27" s="141">
        <v>3000000</v>
      </c>
      <c r="G27" s="141">
        <v>529412</v>
      </c>
      <c r="H27" s="134" t="s">
        <v>126</v>
      </c>
      <c r="I27" s="124" t="s">
        <v>137</v>
      </c>
      <c r="J27" s="98" t="s">
        <v>127</v>
      </c>
      <c r="K27" s="98">
        <v>2020</v>
      </c>
      <c r="L27" s="29"/>
    </row>
    <row r="28" spans="1:12" ht="48">
      <c r="A28" s="227" t="s">
        <v>16</v>
      </c>
      <c r="B28" s="126" t="s">
        <v>82</v>
      </c>
      <c r="C28" s="125" t="s">
        <v>11</v>
      </c>
      <c r="D28" s="125" t="s">
        <v>17</v>
      </c>
      <c r="E28" s="125" t="s">
        <v>130</v>
      </c>
      <c r="F28" s="142">
        <v>2296529</v>
      </c>
      <c r="G28" s="142">
        <v>405270</v>
      </c>
      <c r="H28" s="135" t="s">
        <v>412</v>
      </c>
      <c r="I28" s="131" t="s">
        <v>137</v>
      </c>
      <c r="J28" s="126" t="s">
        <v>127</v>
      </c>
      <c r="K28" s="126">
        <v>2020</v>
      </c>
      <c r="L28" s="29"/>
    </row>
    <row r="29" spans="1:12" s="11" customFormat="1" ht="24">
      <c r="A29" s="226" t="s">
        <v>18</v>
      </c>
      <c r="B29" s="98" t="s">
        <v>139</v>
      </c>
      <c r="C29" s="123" t="s">
        <v>11</v>
      </c>
      <c r="D29" s="123" t="s">
        <v>140</v>
      </c>
      <c r="E29" s="123" t="s">
        <v>108</v>
      </c>
      <c r="F29" s="141">
        <v>24005239</v>
      </c>
      <c r="G29" s="141">
        <v>4236219</v>
      </c>
      <c r="H29" s="144" t="s">
        <v>126</v>
      </c>
      <c r="I29" s="124" t="s">
        <v>141</v>
      </c>
      <c r="J29" s="98" t="s">
        <v>142</v>
      </c>
      <c r="K29" s="98">
        <v>2020</v>
      </c>
      <c r="L29" s="29"/>
    </row>
    <row r="30" spans="1:12" ht="36">
      <c r="A30" s="227" t="s">
        <v>16</v>
      </c>
      <c r="B30" s="126" t="s">
        <v>143</v>
      </c>
      <c r="C30" s="125" t="s">
        <v>11</v>
      </c>
      <c r="D30" s="125" t="s">
        <v>15</v>
      </c>
      <c r="E30" s="123" t="s">
        <v>144</v>
      </c>
      <c r="F30" s="142">
        <v>5665090</v>
      </c>
      <c r="G30" s="142">
        <v>999722</v>
      </c>
      <c r="H30" s="145" t="s">
        <v>126</v>
      </c>
      <c r="I30" s="131" t="s">
        <v>141</v>
      </c>
      <c r="J30" s="126" t="s">
        <v>142</v>
      </c>
      <c r="K30" s="126">
        <v>2020</v>
      </c>
      <c r="L30" s="29"/>
    </row>
    <row r="31" spans="1:12" ht="36">
      <c r="A31" s="226" t="s">
        <v>16</v>
      </c>
      <c r="B31" s="98" t="s">
        <v>329</v>
      </c>
      <c r="C31" s="123" t="s">
        <v>11</v>
      </c>
      <c r="D31" s="123" t="s">
        <v>17</v>
      </c>
      <c r="E31" s="123" t="s">
        <v>35</v>
      </c>
      <c r="F31" s="141">
        <v>7325000</v>
      </c>
      <c r="G31" s="141">
        <v>1292630</v>
      </c>
      <c r="H31" s="134" t="s">
        <v>330</v>
      </c>
      <c r="I31" s="124" t="s">
        <v>331</v>
      </c>
      <c r="J31" s="98" t="s">
        <v>332</v>
      </c>
      <c r="K31" s="98">
        <v>2021</v>
      </c>
      <c r="L31" s="29"/>
    </row>
    <row r="32" spans="1:12" s="11" customFormat="1" ht="74.45" customHeight="1">
      <c r="A32" s="227" t="s">
        <v>16</v>
      </c>
      <c r="B32" s="126" t="s">
        <v>329</v>
      </c>
      <c r="C32" s="125" t="s">
        <v>11</v>
      </c>
      <c r="D32" s="125" t="s">
        <v>17</v>
      </c>
      <c r="E32" s="125" t="s">
        <v>333</v>
      </c>
      <c r="F32" s="142">
        <v>2000000</v>
      </c>
      <c r="G32" s="142">
        <v>352941</v>
      </c>
      <c r="H32" s="135" t="s">
        <v>334</v>
      </c>
      <c r="I32" s="131" t="s">
        <v>335</v>
      </c>
      <c r="J32" s="126" t="s">
        <v>336</v>
      </c>
      <c r="K32" s="126">
        <v>2021</v>
      </c>
      <c r="L32" s="29"/>
    </row>
    <row r="33" spans="1:12" ht="48.75" thickBot="1">
      <c r="A33" s="228" t="s">
        <v>337</v>
      </c>
      <c r="B33" s="229" t="s">
        <v>338</v>
      </c>
      <c r="C33" s="230" t="s">
        <v>339</v>
      </c>
      <c r="D33" s="231" t="s">
        <v>340</v>
      </c>
      <c r="E33" s="231" t="s">
        <v>341</v>
      </c>
      <c r="F33" s="232">
        <v>27000000</v>
      </c>
      <c r="G33" s="232">
        <v>3000000</v>
      </c>
      <c r="H33" s="233" t="s">
        <v>342</v>
      </c>
      <c r="I33" s="234" t="s">
        <v>343</v>
      </c>
      <c r="J33" s="235" t="s">
        <v>344</v>
      </c>
      <c r="K33" s="235" t="s">
        <v>345</v>
      </c>
      <c r="L33" s="236"/>
    </row>
    <row r="34" spans="1:12" ht="12.75" thickBot="1">
      <c r="E34" s="222" t="s">
        <v>401</v>
      </c>
      <c r="F34" s="223">
        <f>SUM(F6:F33)</f>
        <v>367455290.5</v>
      </c>
    </row>
  </sheetData>
  <autoFilter ref="A5:L33" xr:uid="{00000000-0009-0000-0000-000001000000}"/>
  <dataValidations count="2">
    <dataValidation type="list" allowBlank="1" showInputMessage="1" showErrorMessage="1" prompt="wybierz narzędzie PP" sqref="D6:D10" xr:uid="{00000000-0002-0000-0100-000000000000}">
      <formula1>skroty_PP</formula1>
    </dataValidation>
    <dataValidation allowBlank="1" showErrorMessage="1" prompt="wybierz PI" sqref="A1:A1048576" xr:uid="{00000000-0002-0000-0100-000001000000}"/>
  </dataValidations>
  <pageMargins left="0.7" right="0.7" top="0.75" bottom="0.75" header="0.3" footer="0.3"/>
  <pageSetup paperSize="9" scale="42"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AD135"/>
  <sheetViews>
    <sheetView topLeftCell="J62" zoomScale="70" zoomScaleNormal="70" workbookViewId="0">
      <selection activeCell="P47" activeCellId="1" sqref="P10:P32 P47"/>
    </sheetView>
  </sheetViews>
  <sheetFormatPr defaultColWidth="8.7109375" defaultRowHeight="15"/>
  <cols>
    <col min="1" max="1" width="18.7109375" customWidth="1"/>
    <col min="2" max="2" width="14.42578125" customWidth="1"/>
    <col min="3" max="3" width="15" customWidth="1"/>
    <col min="4" max="4" width="18.140625" customWidth="1"/>
    <col min="5" max="5" width="14" customWidth="1"/>
    <col min="6" max="6" width="13.85546875" customWidth="1"/>
    <col min="7" max="7" width="15.5703125" customWidth="1"/>
    <col min="8" max="8" width="13.28515625" customWidth="1"/>
    <col min="9" max="9" width="46.42578125" customWidth="1"/>
    <col min="10" max="10" width="19" customWidth="1"/>
    <col min="11" max="11" width="50.42578125" customWidth="1"/>
    <col min="12" max="12" width="19" customWidth="1"/>
    <col min="13" max="13" width="32.5703125" customWidth="1"/>
    <col min="14" max="14" width="16.85546875" customWidth="1"/>
    <col min="15" max="15" width="15.85546875" bestFit="1" customWidth="1"/>
    <col min="16" max="16" width="16.7109375" customWidth="1"/>
    <col min="17" max="17" width="19.42578125" customWidth="1"/>
    <col min="18" max="18" width="48" customWidth="1"/>
    <col min="19" max="19" width="16.28515625" customWidth="1"/>
    <col min="20" max="22" width="16.140625" customWidth="1"/>
    <col min="23" max="23" width="13.28515625" customWidth="1"/>
    <col min="24" max="24" width="11.7109375" customWidth="1"/>
    <col min="25" max="25" width="18.140625" customWidth="1"/>
    <col min="26" max="26" width="123.7109375" customWidth="1"/>
    <col min="27" max="27" width="16.28515625" customWidth="1"/>
    <col min="28" max="28" width="32.7109375" customWidth="1"/>
    <col min="30" max="30" width="6.5703125" customWidth="1"/>
  </cols>
  <sheetData>
    <row r="3" spans="1:30">
      <c r="A3" s="8" t="s">
        <v>83</v>
      </c>
      <c r="C3" s="193" t="s">
        <v>26</v>
      </c>
      <c r="D3" s="194"/>
      <c r="E3" s="194"/>
      <c r="F3" s="194"/>
      <c r="G3" s="194"/>
    </row>
    <row r="5" spans="1:30">
      <c r="A5" s="192" t="s">
        <v>351</v>
      </c>
      <c r="B5" s="192"/>
      <c r="C5" s="192"/>
      <c r="D5" s="192"/>
      <c r="E5" s="192"/>
    </row>
    <row r="6" spans="1:30" s="44" customFormat="1" ht="66.75" customHeight="1">
      <c r="A6" s="197" t="s">
        <v>145</v>
      </c>
      <c r="B6" s="197" t="s">
        <v>146</v>
      </c>
      <c r="C6" s="197" t="s">
        <v>147</v>
      </c>
      <c r="D6" s="70" t="s">
        <v>148</v>
      </c>
      <c r="E6" s="197" t="s">
        <v>149</v>
      </c>
      <c r="F6" s="197" t="s">
        <v>150</v>
      </c>
      <c r="G6" s="197" t="s">
        <v>151</v>
      </c>
      <c r="H6" s="197" t="s">
        <v>152</v>
      </c>
      <c r="I6" s="197" t="s">
        <v>153</v>
      </c>
      <c r="J6" s="197" t="s">
        <v>154</v>
      </c>
      <c r="K6" s="197" t="s">
        <v>155</v>
      </c>
      <c r="L6" s="197" t="s">
        <v>156</v>
      </c>
      <c r="M6" s="197" t="s">
        <v>4</v>
      </c>
      <c r="N6" s="195" t="s">
        <v>157</v>
      </c>
      <c r="O6" s="196"/>
      <c r="P6" s="195" t="s">
        <v>158</v>
      </c>
      <c r="Q6" s="196"/>
      <c r="R6" s="197" t="s">
        <v>159</v>
      </c>
      <c r="S6" s="71" t="s">
        <v>160</v>
      </c>
      <c r="T6" s="195" t="s">
        <v>161</v>
      </c>
      <c r="U6" s="196"/>
      <c r="V6" s="71" t="s">
        <v>162</v>
      </c>
      <c r="W6" s="71" t="s">
        <v>163</v>
      </c>
      <c r="X6" s="71" t="s">
        <v>164</v>
      </c>
      <c r="Y6" s="71" t="s">
        <v>165</v>
      </c>
      <c r="Z6" s="71" t="s">
        <v>166</v>
      </c>
      <c r="AD6" s="45" t="s">
        <v>167</v>
      </c>
    </row>
    <row r="7" spans="1:30" s="45" customFormat="1" ht="24.4" customHeight="1">
      <c r="A7" s="198"/>
      <c r="B7" s="198"/>
      <c r="C7" s="198"/>
      <c r="D7" s="71" t="s">
        <v>168</v>
      </c>
      <c r="E7" s="198"/>
      <c r="F7" s="198"/>
      <c r="G7" s="198"/>
      <c r="H7" s="198"/>
      <c r="I7" s="198"/>
      <c r="J7" s="198"/>
      <c r="K7" s="198"/>
      <c r="L7" s="198"/>
      <c r="M7" s="198"/>
      <c r="N7" s="71" t="s">
        <v>5</v>
      </c>
      <c r="O7" s="71" t="s">
        <v>6</v>
      </c>
      <c r="P7" s="71" t="s">
        <v>5</v>
      </c>
      <c r="Q7" s="71" t="s">
        <v>6</v>
      </c>
      <c r="R7" s="198"/>
      <c r="S7" s="71" t="s">
        <v>168</v>
      </c>
      <c r="T7" s="71" t="s">
        <v>168</v>
      </c>
      <c r="U7" s="71" t="s">
        <v>169</v>
      </c>
      <c r="V7" s="71" t="s">
        <v>168</v>
      </c>
      <c r="W7" s="71" t="s">
        <v>168</v>
      </c>
      <c r="X7" s="71" t="s">
        <v>168</v>
      </c>
      <c r="Y7" s="71"/>
      <c r="Z7" s="71"/>
      <c r="AD7" s="45" t="s">
        <v>170</v>
      </c>
    </row>
    <row r="8" spans="1:30" s="45" customFormat="1" ht="19.149999999999999" customHeight="1" thickBot="1">
      <c r="A8" s="61">
        <v>1</v>
      </c>
      <c r="B8" s="61">
        <v>2</v>
      </c>
      <c r="C8" s="61">
        <v>3</v>
      </c>
      <c r="D8" s="62">
        <v>4</v>
      </c>
      <c r="E8" s="61">
        <v>5</v>
      </c>
      <c r="F8" s="61">
        <v>6</v>
      </c>
      <c r="G8" s="62">
        <v>7</v>
      </c>
      <c r="H8" s="62">
        <v>8</v>
      </c>
      <c r="I8" s="61">
        <v>9</v>
      </c>
      <c r="J8" s="61">
        <v>10</v>
      </c>
      <c r="K8" s="62">
        <v>11</v>
      </c>
      <c r="L8" s="62">
        <v>12</v>
      </c>
      <c r="M8" s="62">
        <v>13</v>
      </c>
      <c r="N8" s="63">
        <v>14</v>
      </c>
      <c r="O8" s="63">
        <v>15</v>
      </c>
      <c r="P8" s="63">
        <v>16</v>
      </c>
      <c r="Q8" s="63">
        <v>17</v>
      </c>
      <c r="R8" s="62">
        <v>18</v>
      </c>
      <c r="S8" s="62">
        <v>19</v>
      </c>
      <c r="T8" s="62">
        <v>20</v>
      </c>
      <c r="U8" s="63">
        <v>21</v>
      </c>
      <c r="V8" s="62">
        <v>22</v>
      </c>
      <c r="W8" s="62">
        <v>23</v>
      </c>
      <c r="X8" s="62">
        <v>24</v>
      </c>
      <c r="Y8" s="62">
        <v>25</v>
      </c>
      <c r="Z8" s="62">
        <v>26</v>
      </c>
      <c r="AD8" s="45" t="s">
        <v>171</v>
      </c>
    </row>
    <row r="9" spans="1:30" s="42" customFormat="1" ht="19.149999999999999" customHeight="1" thickBot="1">
      <c r="A9" s="64"/>
      <c r="B9" s="64"/>
      <c r="C9" s="64"/>
      <c r="D9" s="65"/>
      <c r="E9" s="64"/>
      <c r="F9" s="64"/>
      <c r="G9" s="65"/>
      <c r="H9" s="65"/>
      <c r="I9" s="64"/>
      <c r="J9" s="64"/>
      <c r="K9" s="65"/>
      <c r="L9" s="65"/>
      <c r="M9" s="66"/>
      <c r="N9" s="72">
        <f>SUM(N47,N10:N32)</f>
        <v>145998608.93000001</v>
      </c>
      <c r="O9" s="73">
        <f>SUM(O47,O10:O32)</f>
        <v>27363618.759999998</v>
      </c>
      <c r="P9" s="73">
        <f>SUM(P47,P10:P32)</f>
        <v>125631625.94</v>
      </c>
      <c r="Q9" s="74">
        <f>SUM(Q47,Q10:Q32)</f>
        <v>20257689.799999997</v>
      </c>
      <c r="R9" s="67"/>
      <c r="S9" s="65"/>
      <c r="T9" s="66"/>
      <c r="U9" s="68">
        <f>SUM(U10,U14,U15:U19,U24,U25:U27,U29,U32,U47)</f>
        <v>85</v>
      </c>
      <c r="V9" s="67"/>
      <c r="W9" s="65"/>
      <c r="X9" s="65"/>
      <c r="Y9" s="69"/>
      <c r="Z9" s="64"/>
    </row>
    <row r="10" spans="1:30" ht="228">
      <c r="A10" s="75" t="s">
        <v>172</v>
      </c>
      <c r="B10" s="76" t="s">
        <v>110</v>
      </c>
      <c r="C10" s="77" t="s">
        <v>173</v>
      </c>
      <c r="D10" s="75" t="s">
        <v>174</v>
      </c>
      <c r="E10" s="75" t="s">
        <v>138</v>
      </c>
      <c r="F10" s="78" t="s">
        <v>73</v>
      </c>
      <c r="G10" s="77" t="s">
        <v>175</v>
      </c>
      <c r="H10" s="77" t="s">
        <v>176</v>
      </c>
      <c r="I10" s="75"/>
      <c r="J10" s="75"/>
      <c r="K10" s="75"/>
      <c r="L10" s="75"/>
      <c r="M10" s="77" t="s">
        <v>71</v>
      </c>
      <c r="N10" s="104">
        <v>16675236.380000001</v>
      </c>
      <c r="O10" s="104">
        <v>175116</v>
      </c>
      <c r="P10" s="104">
        <v>15682912.380000001</v>
      </c>
      <c r="Q10" s="104">
        <v>0</v>
      </c>
      <c r="R10" s="77" t="s">
        <v>177</v>
      </c>
      <c r="S10" s="75" t="s">
        <v>174</v>
      </c>
      <c r="T10" s="75" t="s">
        <v>174</v>
      </c>
      <c r="U10" s="79">
        <v>10</v>
      </c>
      <c r="V10" s="75" t="s">
        <v>174</v>
      </c>
      <c r="W10" s="75" t="s">
        <v>174</v>
      </c>
      <c r="X10" s="75" t="s">
        <v>174</v>
      </c>
      <c r="Y10" s="80" t="s">
        <v>170</v>
      </c>
      <c r="Z10" s="78" t="s">
        <v>178</v>
      </c>
    </row>
    <row r="11" spans="1:30" ht="156">
      <c r="A11" s="75" t="s">
        <v>172</v>
      </c>
      <c r="B11" s="76" t="s">
        <v>110</v>
      </c>
      <c r="C11" s="77" t="s">
        <v>173</v>
      </c>
      <c r="D11" s="75" t="s">
        <v>174</v>
      </c>
      <c r="E11" s="77" t="s">
        <v>179</v>
      </c>
      <c r="F11" s="77" t="s">
        <v>347</v>
      </c>
      <c r="G11" s="77" t="s">
        <v>181</v>
      </c>
      <c r="H11" s="75" t="s">
        <v>182</v>
      </c>
      <c r="I11" s="75"/>
      <c r="J11" s="75"/>
      <c r="K11" s="75"/>
      <c r="L11" s="75"/>
      <c r="M11" s="77" t="s">
        <v>183</v>
      </c>
      <c r="N11" s="105">
        <v>8640463.6199999992</v>
      </c>
      <c r="O11" s="105">
        <v>1719336.34</v>
      </c>
      <c r="P11" s="105">
        <v>6272066.1200000001</v>
      </c>
      <c r="Q11" s="105">
        <v>1194713.44</v>
      </c>
      <c r="R11" s="77" t="s">
        <v>177</v>
      </c>
      <c r="S11" s="75" t="s">
        <v>174</v>
      </c>
      <c r="T11" s="75" t="s">
        <v>184</v>
      </c>
      <c r="U11" s="75"/>
      <c r="V11" s="75" t="s">
        <v>174</v>
      </c>
      <c r="W11" s="75" t="s">
        <v>174</v>
      </c>
      <c r="X11" s="75" t="s">
        <v>174</v>
      </c>
      <c r="Y11" s="80" t="s">
        <v>170</v>
      </c>
      <c r="Z11" s="81" t="s">
        <v>185</v>
      </c>
    </row>
    <row r="12" spans="1:30" ht="36">
      <c r="A12" s="75" t="s">
        <v>172</v>
      </c>
      <c r="B12" s="76" t="s">
        <v>110</v>
      </c>
      <c r="C12" s="77" t="s">
        <v>173</v>
      </c>
      <c r="D12" s="75" t="s">
        <v>174</v>
      </c>
      <c r="E12" s="77" t="s">
        <v>186</v>
      </c>
      <c r="F12" s="78" t="s">
        <v>187</v>
      </c>
      <c r="G12" s="77" t="s">
        <v>188</v>
      </c>
      <c r="H12" s="75" t="s">
        <v>189</v>
      </c>
      <c r="I12" s="75"/>
      <c r="J12" s="75"/>
      <c r="K12" s="75"/>
      <c r="L12" s="75"/>
      <c r="M12" s="77" t="s">
        <v>71</v>
      </c>
      <c r="N12" s="105">
        <v>3212198.8</v>
      </c>
      <c r="O12" s="105">
        <v>951939.2</v>
      </c>
      <c r="P12" s="105">
        <v>2212189.04</v>
      </c>
      <c r="Q12" s="105">
        <v>467371.18</v>
      </c>
      <c r="R12" s="77" t="s">
        <v>190</v>
      </c>
      <c r="S12" s="75" t="s">
        <v>184</v>
      </c>
      <c r="T12" s="75" t="s">
        <v>184</v>
      </c>
      <c r="U12" s="75"/>
      <c r="V12" s="75" t="s">
        <v>174</v>
      </c>
      <c r="W12" s="75" t="s">
        <v>174</v>
      </c>
      <c r="X12" s="75" t="s">
        <v>174</v>
      </c>
      <c r="Y12" s="80" t="s">
        <v>171</v>
      </c>
      <c r="Z12" s="81" t="s">
        <v>191</v>
      </c>
    </row>
    <row r="13" spans="1:30" ht="60">
      <c r="A13" s="75" t="s">
        <v>172</v>
      </c>
      <c r="B13" s="76" t="s">
        <v>110</v>
      </c>
      <c r="C13" s="77" t="s">
        <v>173</v>
      </c>
      <c r="D13" s="75" t="s">
        <v>174</v>
      </c>
      <c r="E13" s="77" t="s">
        <v>186</v>
      </c>
      <c r="F13" s="78" t="s">
        <v>187</v>
      </c>
      <c r="G13" s="77" t="s">
        <v>192</v>
      </c>
      <c r="H13" s="75" t="s">
        <v>193</v>
      </c>
      <c r="I13" s="75"/>
      <c r="J13" s="75"/>
      <c r="K13" s="75"/>
      <c r="L13" s="75"/>
      <c r="M13" s="77" t="s">
        <v>71</v>
      </c>
      <c r="N13" s="105">
        <v>1761729.47</v>
      </c>
      <c r="O13" s="105">
        <v>539891.32999999996</v>
      </c>
      <c r="P13" s="105">
        <v>761729.47</v>
      </c>
      <c r="Q13" s="105">
        <v>145091.32999999999</v>
      </c>
      <c r="R13" s="77" t="s">
        <v>194</v>
      </c>
      <c r="S13" s="75" t="s">
        <v>184</v>
      </c>
      <c r="T13" s="75" t="s">
        <v>184</v>
      </c>
      <c r="U13" s="75"/>
      <c r="V13" s="75" t="s">
        <v>174</v>
      </c>
      <c r="W13" s="75" t="s">
        <v>174</v>
      </c>
      <c r="X13" s="75" t="s">
        <v>174</v>
      </c>
      <c r="Y13" s="80" t="s">
        <v>170</v>
      </c>
      <c r="Z13" s="81" t="s">
        <v>195</v>
      </c>
    </row>
    <row r="14" spans="1:30" ht="60">
      <c r="A14" s="75" t="s">
        <v>172</v>
      </c>
      <c r="B14" s="76" t="s">
        <v>110</v>
      </c>
      <c r="C14" s="77" t="s">
        <v>173</v>
      </c>
      <c r="D14" s="75" t="s">
        <v>174</v>
      </c>
      <c r="E14" s="77" t="s">
        <v>196</v>
      </c>
      <c r="F14" s="78" t="s">
        <v>187</v>
      </c>
      <c r="G14" s="77" t="s">
        <v>197</v>
      </c>
      <c r="H14" s="77" t="s">
        <v>198</v>
      </c>
      <c r="I14" s="75"/>
      <c r="J14" s="75"/>
      <c r="K14" s="75"/>
      <c r="L14" s="75"/>
      <c r="M14" s="77" t="s">
        <v>71</v>
      </c>
      <c r="N14" s="105">
        <v>2872330.95</v>
      </c>
      <c r="O14" s="105">
        <v>1313287.58</v>
      </c>
      <c r="P14" s="105">
        <v>1877694</v>
      </c>
      <c r="Q14" s="105">
        <v>357656</v>
      </c>
      <c r="R14" s="77" t="s">
        <v>199</v>
      </c>
      <c r="S14" s="75" t="s">
        <v>174</v>
      </c>
      <c r="T14" s="75" t="s">
        <v>174</v>
      </c>
      <c r="U14" s="82">
        <v>2</v>
      </c>
      <c r="V14" s="75" t="s">
        <v>174</v>
      </c>
      <c r="W14" s="75" t="s">
        <v>174</v>
      </c>
      <c r="X14" s="75" t="s">
        <v>174</v>
      </c>
      <c r="Y14" s="80" t="s">
        <v>170</v>
      </c>
      <c r="Z14" s="81" t="s">
        <v>200</v>
      </c>
    </row>
    <row r="15" spans="1:30" ht="96">
      <c r="A15" s="75" t="s">
        <v>172</v>
      </c>
      <c r="B15" s="76" t="s">
        <v>110</v>
      </c>
      <c r="C15" s="77" t="s">
        <v>173</v>
      </c>
      <c r="D15" s="75" t="s">
        <v>174</v>
      </c>
      <c r="E15" s="77" t="s">
        <v>179</v>
      </c>
      <c r="F15" s="77" t="s">
        <v>180</v>
      </c>
      <c r="G15" s="77" t="s">
        <v>201</v>
      </c>
      <c r="H15" s="75" t="s">
        <v>202</v>
      </c>
      <c r="I15" s="77"/>
      <c r="J15" s="75"/>
      <c r="K15" s="75"/>
      <c r="L15" s="75"/>
      <c r="M15" s="77" t="s">
        <v>183</v>
      </c>
      <c r="N15" s="105">
        <v>2396592</v>
      </c>
      <c r="O15" s="105">
        <v>434208</v>
      </c>
      <c r="P15" s="105">
        <v>896145.09</v>
      </c>
      <c r="Q15" s="105">
        <v>170694.31</v>
      </c>
      <c r="R15" s="77" t="s">
        <v>203</v>
      </c>
      <c r="S15" s="75" t="s">
        <v>174</v>
      </c>
      <c r="T15" s="75" t="s">
        <v>174</v>
      </c>
      <c r="U15" s="82">
        <v>2</v>
      </c>
      <c r="V15" s="75" t="s">
        <v>174</v>
      </c>
      <c r="W15" s="75" t="s">
        <v>174</v>
      </c>
      <c r="X15" s="75" t="s">
        <v>174</v>
      </c>
      <c r="Y15" s="80" t="s">
        <v>170</v>
      </c>
      <c r="Z15" s="81" t="s">
        <v>204</v>
      </c>
    </row>
    <row r="16" spans="1:30" ht="60">
      <c r="A16" s="75" t="s">
        <v>172</v>
      </c>
      <c r="B16" s="76" t="s">
        <v>110</v>
      </c>
      <c r="C16" s="77" t="s">
        <v>173</v>
      </c>
      <c r="D16" s="75" t="s">
        <v>174</v>
      </c>
      <c r="E16" s="77" t="s">
        <v>186</v>
      </c>
      <c r="F16" s="78" t="s">
        <v>187</v>
      </c>
      <c r="G16" s="77" t="s">
        <v>205</v>
      </c>
      <c r="H16" s="75" t="s">
        <v>182</v>
      </c>
      <c r="I16" s="77"/>
      <c r="J16" s="75"/>
      <c r="K16" s="75"/>
      <c r="L16" s="75"/>
      <c r="M16" s="77" t="s">
        <v>71</v>
      </c>
      <c r="N16" s="105">
        <v>1868784.61</v>
      </c>
      <c r="O16" s="105">
        <v>465671.39</v>
      </c>
      <c r="P16" s="105">
        <v>1110249.8400000001</v>
      </c>
      <c r="Q16" s="105">
        <v>211476.16</v>
      </c>
      <c r="R16" s="77" t="s">
        <v>194</v>
      </c>
      <c r="S16" s="75" t="s">
        <v>184</v>
      </c>
      <c r="T16" s="75" t="s">
        <v>174</v>
      </c>
      <c r="U16" s="82">
        <v>8</v>
      </c>
      <c r="V16" s="75" t="s">
        <v>174</v>
      </c>
      <c r="W16" s="75" t="s">
        <v>174</v>
      </c>
      <c r="X16" s="75" t="s">
        <v>174</v>
      </c>
      <c r="Y16" s="80" t="s">
        <v>170</v>
      </c>
      <c r="Z16" s="81" t="s">
        <v>206</v>
      </c>
    </row>
    <row r="17" spans="1:26" ht="60">
      <c r="A17" s="75" t="s">
        <v>172</v>
      </c>
      <c r="B17" s="76" t="s">
        <v>110</v>
      </c>
      <c r="C17" s="77" t="s">
        <v>173</v>
      </c>
      <c r="D17" s="75" t="s">
        <v>174</v>
      </c>
      <c r="E17" s="77" t="s">
        <v>186</v>
      </c>
      <c r="F17" s="78" t="s">
        <v>187</v>
      </c>
      <c r="G17" s="77" t="s">
        <v>207</v>
      </c>
      <c r="H17" s="75" t="s">
        <v>182</v>
      </c>
      <c r="I17" s="75"/>
      <c r="J17" s="75"/>
      <c r="K17" s="75"/>
      <c r="L17" s="75"/>
      <c r="M17" s="77" t="s">
        <v>71</v>
      </c>
      <c r="N17" s="105">
        <v>4963474.8499999996</v>
      </c>
      <c r="O17" s="105">
        <v>961950.47</v>
      </c>
      <c r="P17" s="105">
        <v>4125131.85</v>
      </c>
      <c r="Q17" s="105">
        <v>785739.4</v>
      </c>
      <c r="R17" s="77" t="s">
        <v>208</v>
      </c>
      <c r="S17" s="75" t="s">
        <v>174</v>
      </c>
      <c r="T17" s="75" t="s">
        <v>174</v>
      </c>
      <c r="U17" s="82">
        <v>3</v>
      </c>
      <c r="V17" s="75" t="s">
        <v>174</v>
      </c>
      <c r="W17" s="75" t="s">
        <v>174</v>
      </c>
      <c r="X17" s="75" t="s">
        <v>174</v>
      </c>
      <c r="Y17" s="80" t="s">
        <v>170</v>
      </c>
      <c r="Z17" s="81" t="s">
        <v>209</v>
      </c>
    </row>
    <row r="18" spans="1:26" ht="36">
      <c r="A18" s="75" t="s">
        <v>172</v>
      </c>
      <c r="B18" s="76" t="s">
        <v>110</v>
      </c>
      <c r="C18" s="77" t="s">
        <v>173</v>
      </c>
      <c r="D18" s="75" t="s">
        <v>174</v>
      </c>
      <c r="E18" s="77" t="s">
        <v>186</v>
      </c>
      <c r="F18" s="78" t="s">
        <v>187</v>
      </c>
      <c r="G18" s="77" t="s">
        <v>210</v>
      </c>
      <c r="H18" s="75" t="s">
        <v>211</v>
      </c>
      <c r="I18" s="75"/>
      <c r="J18" s="75"/>
      <c r="K18" s="75"/>
      <c r="L18" s="75"/>
      <c r="M18" s="77" t="s">
        <v>71</v>
      </c>
      <c r="N18" s="105">
        <v>777738.44</v>
      </c>
      <c r="O18" s="105">
        <v>181422.73</v>
      </c>
      <c r="P18" s="105">
        <v>386971.2</v>
      </c>
      <c r="Q18" s="105">
        <v>73708.799999999988</v>
      </c>
      <c r="R18" s="77" t="s">
        <v>212</v>
      </c>
      <c r="S18" s="75" t="s">
        <v>184</v>
      </c>
      <c r="T18" s="75" t="s">
        <v>174</v>
      </c>
      <c r="U18" s="82">
        <v>1</v>
      </c>
      <c r="V18" s="75" t="s">
        <v>174</v>
      </c>
      <c r="W18" s="75" t="s">
        <v>174</v>
      </c>
      <c r="X18" s="75" t="s">
        <v>174</v>
      </c>
      <c r="Y18" s="80" t="s">
        <v>170</v>
      </c>
      <c r="Z18" s="81" t="s">
        <v>213</v>
      </c>
    </row>
    <row r="19" spans="1:26" ht="48">
      <c r="A19" s="75" t="s">
        <v>172</v>
      </c>
      <c r="B19" s="76" t="s">
        <v>110</v>
      </c>
      <c r="C19" s="77" t="s">
        <v>173</v>
      </c>
      <c r="D19" s="75" t="s">
        <v>174</v>
      </c>
      <c r="E19" s="77" t="s">
        <v>138</v>
      </c>
      <c r="F19" s="78" t="s">
        <v>187</v>
      </c>
      <c r="G19" s="77" t="s">
        <v>214</v>
      </c>
      <c r="H19" s="75" t="s">
        <v>215</v>
      </c>
      <c r="I19" s="77"/>
      <c r="J19" s="75"/>
      <c r="K19" s="75"/>
      <c r="L19" s="75"/>
      <c r="M19" s="77" t="s">
        <v>71</v>
      </c>
      <c r="N19" s="105">
        <v>1589690.4</v>
      </c>
      <c r="O19" s="105">
        <v>288869.59999999998</v>
      </c>
      <c r="P19" s="105">
        <v>595190.4</v>
      </c>
      <c r="Q19" s="105">
        <v>113369.60000000001</v>
      </c>
      <c r="R19" s="77" t="s">
        <v>216</v>
      </c>
      <c r="S19" s="75" t="s">
        <v>174</v>
      </c>
      <c r="T19" s="75" t="s">
        <v>174</v>
      </c>
      <c r="U19" s="82">
        <v>2</v>
      </c>
      <c r="V19" s="75" t="s">
        <v>174</v>
      </c>
      <c r="W19" s="75" t="s">
        <v>174</v>
      </c>
      <c r="X19" s="75" t="s">
        <v>174</v>
      </c>
      <c r="Y19" s="80" t="s">
        <v>170</v>
      </c>
      <c r="Z19" s="81" t="s">
        <v>217</v>
      </c>
    </row>
    <row r="20" spans="1:26" ht="84">
      <c r="A20" s="75" t="s">
        <v>172</v>
      </c>
      <c r="B20" s="76" t="s">
        <v>110</v>
      </c>
      <c r="C20" s="77" t="s">
        <v>173</v>
      </c>
      <c r="D20" s="75" t="s">
        <v>174</v>
      </c>
      <c r="E20" s="77" t="s">
        <v>179</v>
      </c>
      <c r="F20" s="77" t="s">
        <v>180</v>
      </c>
      <c r="G20" s="77" t="s">
        <v>218</v>
      </c>
      <c r="H20" s="75" t="s">
        <v>215</v>
      </c>
      <c r="I20" s="75"/>
      <c r="J20" s="75"/>
      <c r="K20" s="75"/>
      <c r="L20" s="75"/>
      <c r="M20" s="77" t="s">
        <v>183</v>
      </c>
      <c r="N20" s="105">
        <v>1122111.8899999999</v>
      </c>
      <c r="O20" s="105">
        <v>199298.57</v>
      </c>
      <c r="P20" s="105">
        <v>91308</v>
      </c>
      <c r="Q20" s="105">
        <v>17392</v>
      </c>
      <c r="R20" s="77" t="s">
        <v>212</v>
      </c>
      <c r="S20" s="75" t="s">
        <v>184</v>
      </c>
      <c r="T20" s="75" t="s">
        <v>184</v>
      </c>
      <c r="U20" s="75"/>
      <c r="V20" s="75" t="s">
        <v>174</v>
      </c>
      <c r="W20" s="75" t="s">
        <v>174</v>
      </c>
      <c r="X20" s="75" t="s">
        <v>174</v>
      </c>
      <c r="Y20" s="80" t="s">
        <v>170</v>
      </c>
      <c r="Z20" s="81" t="s">
        <v>219</v>
      </c>
    </row>
    <row r="21" spans="1:26" ht="60">
      <c r="A21" s="75" t="s">
        <v>172</v>
      </c>
      <c r="B21" s="76" t="s">
        <v>110</v>
      </c>
      <c r="C21" s="77" t="s">
        <v>173</v>
      </c>
      <c r="D21" s="75" t="s">
        <v>174</v>
      </c>
      <c r="E21" s="77" t="s">
        <v>186</v>
      </c>
      <c r="F21" s="78" t="s">
        <v>187</v>
      </c>
      <c r="G21" s="77" t="s">
        <v>220</v>
      </c>
      <c r="H21" s="75" t="s">
        <v>221</v>
      </c>
      <c r="I21" s="75"/>
      <c r="J21" s="75"/>
      <c r="K21" s="75"/>
      <c r="L21" s="75"/>
      <c r="M21" s="77" t="s">
        <v>71</v>
      </c>
      <c r="N21" s="105">
        <v>2172174.06</v>
      </c>
      <c r="O21" s="105">
        <v>408223.71</v>
      </c>
      <c r="P21" s="105">
        <v>1777774.06</v>
      </c>
      <c r="Q21" s="105">
        <v>338623.71</v>
      </c>
      <c r="R21" s="77" t="s">
        <v>212</v>
      </c>
      <c r="S21" s="75" t="s">
        <v>184</v>
      </c>
      <c r="T21" s="75" t="s">
        <v>184</v>
      </c>
      <c r="U21" s="75"/>
      <c r="V21" s="75" t="s">
        <v>174</v>
      </c>
      <c r="W21" s="75" t="s">
        <v>174</v>
      </c>
      <c r="X21" s="75" t="s">
        <v>174</v>
      </c>
      <c r="Y21" s="80" t="s">
        <v>170</v>
      </c>
      <c r="Z21" s="81" t="s">
        <v>222</v>
      </c>
    </row>
    <row r="22" spans="1:26" ht="60">
      <c r="A22" s="75" t="s">
        <v>172</v>
      </c>
      <c r="B22" s="76" t="s">
        <v>110</v>
      </c>
      <c r="C22" s="77" t="s">
        <v>173</v>
      </c>
      <c r="D22" s="75" t="s">
        <v>174</v>
      </c>
      <c r="E22" s="77" t="s">
        <v>186</v>
      </c>
      <c r="F22" s="78" t="s">
        <v>187</v>
      </c>
      <c r="G22" s="77" t="s">
        <v>223</v>
      </c>
      <c r="H22" s="75" t="s">
        <v>224</v>
      </c>
      <c r="I22" s="75"/>
      <c r="J22" s="75"/>
      <c r="K22" s="75"/>
      <c r="L22" s="75"/>
      <c r="M22" s="77" t="s">
        <v>71</v>
      </c>
      <c r="N22" s="105">
        <v>1532383.6</v>
      </c>
      <c r="O22" s="105">
        <v>289866.40000000002</v>
      </c>
      <c r="P22" s="105">
        <v>532383.6</v>
      </c>
      <c r="Q22" s="105">
        <v>101406.40000000002</v>
      </c>
      <c r="R22" s="77" t="s">
        <v>212</v>
      </c>
      <c r="S22" s="75" t="s">
        <v>184</v>
      </c>
      <c r="T22" s="75" t="s">
        <v>184</v>
      </c>
      <c r="U22" s="75"/>
      <c r="V22" s="75" t="s">
        <v>174</v>
      </c>
      <c r="W22" s="75" t="s">
        <v>174</v>
      </c>
      <c r="X22" s="75" t="s">
        <v>174</v>
      </c>
      <c r="Y22" s="80" t="s">
        <v>170</v>
      </c>
      <c r="Z22" s="81" t="s">
        <v>225</v>
      </c>
    </row>
    <row r="23" spans="1:26" ht="48">
      <c r="A23" s="75" t="s">
        <v>172</v>
      </c>
      <c r="B23" s="76" t="s">
        <v>110</v>
      </c>
      <c r="C23" s="77" t="s">
        <v>173</v>
      </c>
      <c r="D23" s="75" t="s">
        <v>174</v>
      </c>
      <c r="E23" s="77" t="s">
        <v>186</v>
      </c>
      <c r="F23" s="78" t="s">
        <v>187</v>
      </c>
      <c r="G23" s="77" t="s">
        <v>226</v>
      </c>
      <c r="H23" s="75" t="s">
        <v>227</v>
      </c>
      <c r="I23" s="83" t="s">
        <v>376</v>
      </c>
      <c r="J23" s="75"/>
      <c r="K23" s="75"/>
      <c r="L23" s="75"/>
      <c r="M23" s="77" t="s">
        <v>71</v>
      </c>
      <c r="N23" s="105">
        <v>3629804.97</v>
      </c>
      <c r="O23" s="105">
        <v>679712.86</v>
      </c>
      <c r="P23" s="105">
        <v>2714326.82</v>
      </c>
      <c r="Q23" s="105">
        <v>517143.15</v>
      </c>
      <c r="R23" s="77" t="s">
        <v>212</v>
      </c>
      <c r="S23" s="75" t="s">
        <v>184</v>
      </c>
      <c r="T23" s="75" t="s">
        <v>184</v>
      </c>
      <c r="U23" s="75"/>
      <c r="V23" s="75" t="s">
        <v>174</v>
      </c>
      <c r="W23" s="75" t="s">
        <v>174</v>
      </c>
      <c r="X23" s="75" t="s">
        <v>174</v>
      </c>
      <c r="Y23" s="80" t="s">
        <v>170</v>
      </c>
      <c r="Z23" s="81" t="s">
        <v>228</v>
      </c>
    </row>
    <row r="24" spans="1:26" ht="96">
      <c r="A24" s="75" t="s">
        <v>172</v>
      </c>
      <c r="B24" s="76" t="s">
        <v>110</v>
      </c>
      <c r="C24" s="77" t="s">
        <v>173</v>
      </c>
      <c r="D24" s="75" t="s">
        <v>174</v>
      </c>
      <c r="E24" s="77" t="s">
        <v>186</v>
      </c>
      <c r="F24" s="78" t="s">
        <v>187</v>
      </c>
      <c r="G24" s="77" t="s">
        <v>229</v>
      </c>
      <c r="H24" s="75" t="s">
        <v>182</v>
      </c>
      <c r="I24" s="77"/>
      <c r="J24" s="75"/>
      <c r="K24" s="75"/>
      <c r="L24" s="75"/>
      <c r="M24" s="77" t="s">
        <v>71</v>
      </c>
      <c r="N24" s="105">
        <v>2081518.39</v>
      </c>
      <c r="O24" s="105">
        <v>488238.52</v>
      </c>
      <c r="P24" s="105">
        <v>1082768.3899999999</v>
      </c>
      <c r="Q24" s="105">
        <v>221763.25</v>
      </c>
      <c r="R24" s="77" t="s">
        <v>203</v>
      </c>
      <c r="S24" s="75" t="s">
        <v>174</v>
      </c>
      <c r="T24" s="75" t="s">
        <v>174</v>
      </c>
      <c r="U24" s="82">
        <v>2</v>
      </c>
      <c r="V24" s="75" t="s">
        <v>174</v>
      </c>
      <c r="W24" s="75" t="s">
        <v>174</v>
      </c>
      <c r="X24" s="75" t="s">
        <v>174</v>
      </c>
      <c r="Y24" s="80" t="s">
        <v>171</v>
      </c>
      <c r="Z24" s="81" t="s">
        <v>230</v>
      </c>
    </row>
    <row r="25" spans="1:26" ht="36">
      <c r="A25" s="75" t="s">
        <v>172</v>
      </c>
      <c r="B25" s="76" t="s">
        <v>110</v>
      </c>
      <c r="C25" s="77" t="s">
        <v>173</v>
      </c>
      <c r="D25" s="75" t="s">
        <v>174</v>
      </c>
      <c r="E25" s="77" t="s">
        <v>179</v>
      </c>
      <c r="F25" s="78" t="s">
        <v>44</v>
      </c>
      <c r="G25" s="77" t="s">
        <v>231</v>
      </c>
      <c r="H25" s="75" t="s">
        <v>232</v>
      </c>
      <c r="I25" s="75"/>
      <c r="J25" s="75"/>
      <c r="K25" s="75"/>
      <c r="L25" s="75"/>
      <c r="M25" s="77" t="s">
        <v>183</v>
      </c>
      <c r="N25" s="105">
        <v>1695668.11</v>
      </c>
      <c r="O25" s="105">
        <v>577933.65</v>
      </c>
      <c r="P25" s="105">
        <v>1192884</v>
      </c>
      <c r="Q25" s="105">
        <v>227216</v>
      </c>
      <c r="R25" s="77" t="s">
        <v>203</v>
      </c>
      <c r="S25" s="75" t="s">
        <v>174</v>
      </c>
      <c r="T25" s="75" t="s">
        <v>174</v>
      </c>
      <c r="U25" s="82">
        <v>3</v>
      </c>
      <c r="V25" s="75" t="s">
        <v>174</v>
      </c>
      <c r="W25" s="75" t="s">
        <v>174</v>
      </c>
      <c r="X25" s="75" t="s">
        <v>174</v>
      </c>
      <c r="Y25" s="80" t="s">
        <v>171</v>
      </c>
      <c r="Z25" s="81" t="s">
        <v>233</v>
      </c>
    </row>
    <row r="26" spans="1:26" ht="48">
      <c r="A26" s="75" t="s">
        <v>172</v>
      </c>
      <c r="B26" s="76" t="s">
        <v>110</v>
      </c>
      <c r="C26" s="77" t="s">
        <v>173</v>
      </c>
      <c r="D26" s="75" t="s">
        <v>174</v>
      </c>
      <c r="E26" s="77" t="s">
        <v>234</v>
      </c>
      <c r="F26" s="77" t="s">
        <v>44</v>
      </c>
      <c r="G26" s="77" t="s">
        <v>235</v>
      </c>
      <c r="H26" s="75" t="s">
        <v>182</v>
      </c>
      <c r="I26" s="75"/>
      <c r="J26" s="75"/>
      <c r="K26" s="75"/>
      <c r="L26" s="75"/>
      <c r="M26" s="77" t="s">
        <v>183</v>
      </c>
      <c r="N26" s="105">
        <v>9448132.2599999998</v>
      </c>
      <c r="O26" s="105">
        <v>3075785.35</v>
      </c>
      <c r="P26" s="105">
        <v>6448197</v>
      </c>
      <c r="Q26" s="105">
        <v>2246378.5299999998</v>
      </c>
      <c r="R26" s="77" t="s">
        <v>212</v>
      </c>
      <c r="S26" s="75" t="s">
        <v>184</v>
      </c>
      <c r="T26" s="75" t="s">
        <v>174</v>
      </c>
      <c r="U26" s="82">
        <v>4</v>
      </c>
      <c r="V26" s="75" t="s">
        <v>174</v>
      </c>
      <c r="W26" s="75" t="s">
        <v>174</v>
      </c>
      <c r="X26" s="75" t="s">
        <v>174</v>
      </c>
      <c r="Y26" s="80" t="s">
        <v>170</v>
      </c>
      <c r="Z26" s="81" t="s">
        <v>236</v>
      </c>
    </row>
    <row r="27" spans="1:26" ht="96">
      <c r="A27" s="75" t="s">
        <v>172</v>
      </c>
      <c r="B27" s="76" t="s">
        <v>110</v>
      </c>
      <c r="C27" s="77" t="s">
        <v>173</v>
      </c>
      <c r="D27" s="75" t="s">
        <v>174</v>
      </c>
      <c r="E27" s="77" t="s">
        <v>186</v>
      </c>
      <c r="F27" s="78" t="s">
        <v>73</v>
      </c>
      <c r="G27" s="77" t="s">
        <v>237</v>
      </c>
      <c r="H27" s="75" t="s">
        <v>238</v>
      </c>
      <c r="I27" s="75"/>
      <c r="J27" s="75"/>
      <c r="K27" s="75"/>
      <c r="L27" s="75"/>
      <c r="M27" s="77" t="s">
        <v>71</v>
      </c>
      <c r="N27" s="105">
        <v>2640117.27</v>
      </c>
      <c r="O27" s="105">
        <v>1030003.8</v>
      </c>
      <c r="P27" s="105">
        <v>1640117.27</v>
      </c>
      <c r="Q27" s="105">
        <v>312403.3</v>
      </c>
      <c r="R27" s="77" t="s">
        <v>239</v>
      </c>
      <c r="S27" s="75" t="s">
        <v>174</v>
      </c>
      <c r="T27" s="75" t="s">
        <v>174</v>
      </c>
      <c r="U27" s="82">
        <v>4</v>
      </c>
      <c r="V27" s="75" t="s">
        <v>174</v>
      </c>
      <c r="W27" s="75" t="s">
        <v>174</v>
      </c>
      <c r="X27" s="75" t="s">
        <v>174</v>
      </c>
      <c r="Y27" s="80" t="s">
        <v>170</v>
      </c>
      <c r="Z27" s="81" t="s">
        <v>240</v>
      </c>
    </row>
    <row r="28" spans="1:26" ht="48">
      <c r="A28" s="77" t="s">
        <v>172</v>
      </c>
      <c r="B28" s="76"/>
      <c r="C28" s="77" t="s">
        <v>241</v>
      </c>
      <c r="D28" s="75" t="s">
        <v>174</v>
      </c>
      <c r="E28" s="77"/>
      <c r="F28" s="78" t="s">
        <v>242</v>
      </c>
      <c r="G28" s="77" t="s">
        <v>243</v>
      </c>
      <c r="H28" s="75" t="s">
        <v>244</v>
      </c>
      <c r="I28" s="75"/>
      <c r="J28" s="75"/>
      <c r="K28" s="75"/>
      <c r="L28" s="75"/>
      <c r="M28" s="77" t="s">
        <v>71</v>
      </c>
      <c r="N28" s="105">
        <v>1234013.3500000001</v>
      </c>
      <c r="O28" s="105">
        <v>217873.65</v>
      </c>
      <c r="P28" s="105">
        <v>7610.4</v>
      </c>
      <c r="Q28" s="105">
        <v>1449.6</v>
      </c>
      <c r="R28" s="77" t="s">
        <v>245</v>
      </c>
      <c r="S28" s="75" t="s">
        <v>184</v>
      </c>
      <c r="T28" s="75" t="s">
        <v>184</v>
      </c>
      <c r="U28" s="75"/>
      <c r="V28" s="75" t="s">
        <v>184</v>
      </c>
      <c r="W28" s="75" t="s">
        <v>174</v>
      </c>
      <c r="X28" s="75" t="s">
        <v>174</v>
      </c>
      <c r="Y28" s="80" t="s">
        <v>170</v>
      </c>
      <c r="Z28" s="81"/>
    </row>
    <row r="29" spans="1:26" ht="36">
      <c r="A29" s="75" t="s">
        <v>172</v>
      </c>
      <c r="B29" s="76" t="s">
        <v>110</v>
      </c>
      <c r="C29" s="77" t="s">
        <v>173</v>
      </c>
      <c r="D29" s="75" t="s">
        <v>174</v>
      </c>
      <c r="E29" s="77" t="s">
        <v>186</v>
      </c>
      <c r="F29" s="78" t="s">
        <v>73</v>
      </c>
      <c r="G29" s="77" t="s">
        <v>246</v>
      </c>
      <c r="H29" s="75" t="s">
        <v>247</v>
      </c>
      <c r="I29" s="75"/>
      <c r="J29" s="75"/>
      <c r="K29" s="75"/>
      <c r="L29" s="75"/>
      <c r="M29" s="77" t="s">
        <v>71</v>
      </c>
      <c r="N29" s="105">
        <v>828785.91</v>
      </c>
      <c r="O29" s="105">
        <v>154412.81</v>
      </c>
      <c r="P29" s="105">
        <v>582372</v>
      </c>
      <c r="Q29" s="105">
        <v>110928</v>
      </c>
      <c r="R29" s="77" t="s">
        <v>212</v>
      </c>
      <c r="S29" s="75" t="s">
        <v>184</v>
      </c>
      <c r="T29" s="75" t="s">
        <v>174</v>
      </c>
      <c r="U29" s="82">
        <v>1</v>
      </c>
      <c r="V29" s="75" t="s">
        <v>174</v>
      </c>
      <c r="W29" s="75" t="s">
        <v>174</v>
      </c>
      <c r="X29" s="75" t="s">
        <v>174</v>
      </c>
      <c r="Y29" s="80" t="s">
        <v>170</v>
      </c>
      <c r="Z29" s="81" t="s">
        <v>248</v>
      </c>
    </row>
    <row r="30" spans="1:26" ht="108">
      <c r="A30" s="75" t="s">
        <v>172</v>
      </c>
      <c r="B30" s="76" t="s">
        <v>104</v>
      </c>
      <c r="C30" s="77" t="s">
        <v>173</v>
      </c>
      <c r="D30" s="75" t="s">
        <v>174</v>
      </c>
      <c r="E30" s="75" t="s">
        <v>34</v>
      </c>
      <c r="F30" s="78" t="s">
        <v>30</v>
      </c>
      <c r="G30" s="77" t="s">
        <v>249</v>
      </c>
      <c r="H30" s="75" t="s">
        <v>182</v>
      </c>
      <c r="I30" s="75" t="s">
        <v>250</v>
      </c>
      <c r="J30" s="75" t="s">
        <v>251</v>
      </c>
      <c r="K30" s="75" t="s">
        <v>251</v>
      </c>
      <c r="L30" s="75" t="s">
        <v>251</v>
      </c>
      <c r="M30" s="77" t="s">
        <v>252</v>
      </c>
      <c r="N30" s="106">
        <v>5612924.9199999999</v>
      </c>
      <c r="O30" s="106">
        <v>990516.2</v>
      </c>
      <c r="P30" s="106">
        <v>4466865.91</v>
      </c>
      <c r="Q30" s="106">
        <v>788270.45</v>
      </c>
      <c r="R30" s="77" t="s">
        <v>245</v>
      </c>
      <c r="S30" s="75" t="s">
        <v>184</v>
      </c>
      <c r="T30" s="75" t="s">
        <v>184</v>
      </c>
      <c r="U30" s="75"/>
      <c r="V30" s="75" t="s">
        <v>184</v>
      </c>
      <c r="W30" s="75" t="s">
        <v>174</v>
      </c>
      <c r="X30" s="75" t="s">
        <v>174</v>
      </c>
      <c r="Y30" s="84" t="s">
        <v>171</v>
      </c>
      <c r="Z30" s="81" t="s">
        <v>253</v>
      </c>
    </row>
    <row r="31" spans="1:26" ht="108">
      <c r="A31" s="75" t="s">
        <v>172</v>
      </c>
      <c r="B31" s="76" t="s">
        <v>104</v>
      </c>
      <c r="C31" s="77" t="s">
        <v>173</v>
      </c>
      <c r="D31" s="75" t="s">
        <v>174</v>
      </c>
      <c r="E31" s="75" t="s">
        <v>69</v>
      </c>
      <c r="F31" s="78" t="s">
        <v>61</v>
      </c>
      <c r="G31" s="77" t="s">
        <v>254</v>
      </c>
      <c r="H31" s="77" t="s">
        <v>198</v>
      </c>
      <c r="I31" s="75" t="s">
        <v>255</v>
      </c>
      <c r="J31" s="75" t="s">
        <v>198</v>
      </c>
      <c r="K31" s="75" t="s">
        <v>251</v>
      </c>
      <c r="L31" s="75" t="s">
        <v>251</v>
      </c>
      <c r="M31" s="77" t="s">
        <v>256</v>
      </c>
      <c r="N31" s="106">
        <v>3178359.09</v>
      </c>
      <c r="O31" s="106">
        <v>561641.32999999996</v>
      </c>
      <c r="P31" s="106">
        <v>1113363.51</v>
      </c>
      <c r="Q31" s="106">
        <v>196475.92</v>
      </c>
      <c r="R31" s="77" t="s">
        <v>257</v>
      </c>
      <c r="S31" s="75" t="s">
        <v>184</v>
      </c>
      <c r="T31" s="75" t="s">
        <v>184</v>
      </c>
      <c r="U31" s="75"/>
      <c r="V31" s="75" t="s">
        <v>184</v>
      </c>
      <c r="W31" s="75" t="s">
        <v>174</v>
      </c>
      <c r="X31" s="75" t="s">
        <v>174</v>
      </c>
      <c r="Y31" s="84" t="s">
        <v>171</v>
      </c>
      <c r="Z31" s="81" t="s">
        <v>258</v>
      </c>
    </row>
    <row r="32" spans="1:26" ht="36">
      <c r="A32" s="183" t="s">
        <v>172</v>
      </c>
      <c r="B32" s="183" t="s">
        <v>104</v>
      </c>
      <c r="C32" s="199" t="s">
        <v>259</v>
      </c>
      <c r="D32" s="183" t="s">
        <v>184</v>
      </c>
      <c r="E32" s="183"/>
      <c r="F32" s="180"/>
      <c r="G32" s="77" t="s">
        <v>260</v>
      </c>
      <c r="H32" s="75" t="s">
        <v>182</v>
      </c>
      <c r="I32" s="85"/>
      <c r="J32" s="85"/>
      <c r="K32" s="85"/>
      <c r="L32" s="85"/>
      <c r="M32" s="180" t="s">
        <v>410</v>
      </c>
      <c r="N32" s="107">
        <f>N33+N34+N35+N36+N37+N38+N39+N40+N41+N42+N43+N44+N45+N46</f>
        <v>38180777.730000004</v>
      </c>
      <c r="O32" s="107">
        <f t="shared" ref="O32:Q32" si="0">O33+O34+O35+O36+O37+O38+O39+O40+O41+O42+O43+O44+O45+O46</f>
        <v>6737784.3100000005</v>
      </c>
      <c r="P32" s="107">
        <f t="shared" si="0"/>
        <v>38180777.730000004</v>
      </c>
      <c r="Q32" s="107">
        <f t="shared" si="0"/>
        <v>6737784.3100000005</v>
      </c>
      <c r="R32" s="77" t="s">
        <v>261</v>
      </c>
      <c r="S32" s="86" t="s">
        <v>174</v>
      </c>
      <c r="T32" s="86" t="s">
        <v>174</v>
      </c>
      <c r="U32" s="87">
        <v>21</v>
      </c>
      <c r="V32" s="86" t="s">
        <v>174</v>
      </c>
      <c r="W32" s="86" t="s">
        <v>174</v>
      </c>
      <c r="X32" s="86" t="s">
        <v>174</v>
      </c>
      <c r="Y32" s="80" t="s">
        <v>170</v>
      </c>
      <c r="Z32" s="78" t="s">
        <v>262</v>
      </c>
    </row>
    <row r="33" spans="1:26" ht="84">
      <c r="A33" s="184"/>
      <c r="B33" s="184"/>
      <c r="C33" s="200"/>
      <c r="D33" s="184"/>
      <c r="E33" s="184"/>
      <c r="F33" s="181"/>
      <c r="G33" s="77"/>
      <c r="H33" s="75"/>
      <c r="I33" s="77" t="s">
        <v>263</v>
      </c>
      <c r="J33" s="75" t="s">
        <v>264</v>
      </c>
      <c r="K33" s="75"/>
      <c r="L33" s="75"/>
      <c r="M33" s="181"/>
      <c r="N33" s="57">
        <v>9232165.1699999999</v>
      </c>
      <c r="O33" s="57">
        <v>1629223.77</v>
      </c>
      <c r="P33" s="57">
        <v>9232165.1699999999</v>
      </c>
      <c r="Q33" s="57">
        <v>1629223.77</v>
      </c>
      <c r="R33" s="51" t="s">
        <v>265</v>
      </c>
      <c r="S33" s="27" t="s">
        <v>184</v>
      </c>
      <c r="T33" s="27" t="s">
        <v>184</v>
      </c>
      <c r="U33" s="88"/>
      <c r="V33" s="75" t="s">
        <v>184</v>
      </c>
      <c r="W33" s="75" t="s">
        <v>174</v>
      </c>
      <c r="X33" s="75" t="s">
        <v>174</v>
      </c>
      <c r="Y33" s="80" t="s">
        <v>170</v>
      </c>
      <c r="Z33" s="78" t="s">
        <v>266</v>
      </c>
    </row>
    <row r="34" spans="1:26" ht="96">
      <c r="A34" s="184"/>
      <c r="B34" s="184"/>
      <c r="C34" s="200"/>
      <c r="D34" s="184"/>
      <c r="E34" s="184"/>
      <c r="F34" s="181"/>
      <c r="G34" s="77"/>
      <c r="H34" s="75"/>
      <c r="I34" s="77" t="s">
        <v>267</v>
      </c>
      <c r="J34" s="75" t="s">
        <v>215</v>
      </c>
      <c r="K34" s="75"/>
      <c r="L34" s="75"/>
      <c r="M34" s="181"/>
      <c r="N34" s="57">
        <v>4505231.67</v>
      </c>
      <c r="O34" s="57">
        <v>795040.9</v>
      </c>
      <c r="P34" s="57">
        <v>4505231.67</v>
      </c>
      <c r="Q34" s="57">
        <v>795040.9</v>
      </c>
      <c r="R34" s="51" t="s">
        <v>203</v>
      </c>
      <c r="S34" s="27" t="s">
        <v>174</v>
      </c>
      <c r="T34" s="27" t="s">
        <v>174</v>
      </c>
      <c r="U34" s="27">
        <v>1</v>
      </c>
      <c r="V34" s="75" t="s">
        <v>174</v>
      </c>
      <c r="W34" s="75" t="s">
        <v>174</v>
      </c>
      <c r="X34" s="75" t="s">
        <v>174</v>
      </c>
      <c r="Y34" s="80" t="s">
        <v>170</v>
      </c>
      <c r="Z34" s="78" t="s">
        <v>268</v>
      </c>
    </row>
    <row r="35" spans="1:26" ht="60">
      <c r="A35" s="184"/>
      <c r="B35" s="184"/>
      <c r="C35" s="200"/>
      <c r="D35" s="184"/>
      <c r="E35" s="184"/>
      <c r="F35" s="181"/>
      <c r="G35" s="77"/>
      <c r="H35" s="75"/>
      <c r="I35" s="77" t="s">
        <v>269</v>
      </c>
      <c r="J35" s="75" t="s">
        <v>182</v>
      </c>
      <c r="K35" s="75"/>
      <c r="L35" s="75"/>
      <c r="M35" s="181"/>
      <c r="N35" s="57">
        <v>1338995.04</v>
      </c>
      <c r="O35" s="57">
        <v>236293.24</v>
      </c>
      <c r="P35" s="57">
        <v>1338995.04</v>
      </c>
      <c r="Q35" s="57">
        <v>236293.24</v>
      </c>
      <c r="R35" s="51" t="s">
        <v>203</v>
      </c>
      <c r="S35" s="27" t="s">
        <v>174</v>
      </c>
      <c r="T35" s="27" t="s">
        <v>174</v>
      </c>
      <c r="U35" s="27">
        <v>1</v>
      </c>
      <c r="V35" s="75" t="s">
        <v>174</v>
      </c>
      <c r="W35" s="75" t="s">
        <v>174</v>
      </c>
      <c r="X35" s="75" t="s">
        <v>174</v>
      </c>
      <c r="Y35" s="80" t="s">
        <v>170</v>
      </c>
      <c r="Z35" s="78" t="s">
        <v>270</v>
      </c>
    </row>
    <row r="36" spans="1:26" ht="72">
      <c r="A36" s="184"/>
      <c r="B36" s="184"/>
      <c r="C36" s="200"/>
      <c r="D36" s="184"/>
      <c r="E36" s="184"/>
      <c r="F36" s="181"/>
      <c r="G36" s="77"/>
      <c r="H36" s="75"/>
      <c r="I36" s="77" t="s">
        <v>271</v>
      </c>
      <c r="J36" s="75" t="s">
        <v>182</v>
      </c>
      <c r="K36" s="75"/>
      <c r="L36" s="75"/>
      <c r="M36" s="181"/>
      <c r="N36" s="57">
        <v>1530045.34</v>
      </c>
      <c r="O36" s="57">
        <v>270008.01</v>
      </c>
      <c r="P36" s="57">
        <v>1530045.34</v>
      </c>
      <c r="Q36" s="57">
        <v>270008.01</v>
      </c>
      <c r="R36" s="51" t="s">
        <v>203</v>
      </c>
      <c r="S36" s="27" t="s">
        <v>174</v>
      </c>
      <c r="T36" s="27" t="s">
        <v>174</v>
      </c>
      <c r="U36" s="27">
        <v>2</v>
      </c>
      <c r="V36" s="75" t="s">
        <v>174</v>
      </c>
      <c r="W36" s="75" t="s">
        <v>174</v>
      </c>
      <c r="X36" s="75" t="s">
        <v>174</v>
      </c>
      <c r="Y36" s="80" t="s">
        <v>170</v>
      </c>
      <c r="Z36" s="78" t="s">
        <v>272</v>
      </c>
    </row>
    <row r="37" spans="1:26" ht="48">
      <c r="A37" s="184"/>
      <c r="B37" s="184"/>
      <c r="C37" s="200"/>
      <c r="D37" s="184"/>
      <c r="E37" s="184"/>
      <c r="F37" s="181"/>
      <c r="G37" s="77"/>
      <c r="H37" s="75"/>
      <c r="I37" s="77" t="s">
        <v>273</v>
      </c>
      <c r="J37" s="75" t="s">
        <v>182</v>
      </c>
      <c r="K37" s="75"/>
      <c r="L37" s="75"/>
      <c r="M37" s="181"/>
      <c r="N37" s="57">
        <v>5836321.7400000002</v>
      </c>
      <c r="O37" s="57">
        <v>1029939.12</v>
      </c>
      <c r="P37" s="57">
        <v>5836321.7400000002</v>
      </c>
      <c r="Q37" s="57">
        <v>1029939.12</v>
      </c>
      <c r="R37" s="51" t="s">
        <v>402</v>
      </c>
      <c r="S37" s="27" t="s">
        <v>184</v>
      </c>
      <c r="T37" s="27" t="s">
        <v>184</v>
      </c>
      <c r="U37" s="27"/>
      <c r="V37" s="89" t="s">
        <v>174</v>
      </c>
      <c r="W37" s="75" t="s">
        <v>174</v>
      </c>
      <c r="X37" s="75" t="s">
        <v>174</v>
      </c>
      <c r="Y37" s="80" t="s">
        <v>170</v>
      </c>
      <c r="Z37" s="78" t="s">
        <v>274</v>
      </c>
    </row>
    <row r="38" spans="1:26" ht="24">
      <c r="A38" s="184"/>
      <c r="B38" s="184"/>
      <c r="C38" s="200"/>
      <c r="D38" s="184"/>
      <c r="E38" s="184"/>
      <c r="F38" s="181"/>
      <c r="G38" s="77"/>
      <c r="H38" s="75"/>
      <c r="I38" s="77" t="s">
        <v>275</v>
      </c>
      <c r="J38" s="75" t="s">
        <v>182</v>
      </c>
      <c r="K38" s="75"/>
      <c r="L38" s="75"/>
      <c r="M38" s="181"/>
      <c r="N38" s="57">
        <v>94014.46</v>
      </c>
      <c r="O38" s="57">
        <v>16590.78</v>
      </c>
      <c r="P38" s="57">
        <v>94014.46</v>
      </c>
      <c r="Q38" s="57">
        <v>16590.78</v>
      </c>
      <c r="R38" s="51" t="s">
        <v>245</v>
      </c>
      <c r="S38" s="27" t="s">
        <v>184</v>
      </c>
      <c r="T38" s="27" t="s">
        <v>184</v>
      </c>
      <c r="U38" s="27"/>
      <c r="V38" s="75" t="s">
        <v>184</v>
      </c>
      <c r="W38" s="75" t="s">
        <v>174</v>
      </c>
      <c r="X38" s="75" t="s">
        <v>174</v>
      </c>
      <c r="Y38" s="80" t="s">
        <v>170</v>
      </c>
      <c r="Z38" s="78" t="s">
        <v>276</v>
      </c>
    </row>
    <row r="39" spans="1:26" ht="84">
      <c r="A39" s="184"/>
      <c r="B39" s="184"/>
      <c r="C39" s="200"/>
      <c r="D39" s="184"/>
      <c r="E39" s="184"/>
      <c r="F39" s="181"/>
      <c r="G39" s="77"/>
      <c r="H39" s="75"/>
      <c r="I39" s="77" t="s">
        <v>277</v>
      </c>
      <c r="J39" s="75" t="s">
        <v>182</v>
      </c>
      <c r="K39" s="75"/>
      <c r="L39" s="75"/>
      <c r="M39" s="181"/>
      <c r="N39" s="57">
        <v>7916799.0499999998</v>
      </c>
      <c r="O39" s="57">
        <v>1397082.17</v>
      </c>
      <c r="P39" s="57">
        <v>7916799.0499999998</v>
      </c>
      <c r="Q39" s="57">
        <v>1397082.17</v>
      </c>
      <c r="R39" s="51" t="s">
        <v>203</v>
      </c>
      <c r="S39" s="27" t="s">
        <v>174</v>
      </c>
      <c r="T39" s="27" t="s">
        <v>174</v>
      </c>
      <c r="U39" s="27">
        <v>13</v>
      </c>
      <c r="V39" s="75" t="s">
        <v>174</v>
      </c>
      <c r="W39" s="75" t="s">
        <v>174</v>
      </c>
      <c r="X39" s="75" t="s">
        <v>174</v>
      </c>
      <c r="Y39" s="80" t="s">
        <v>170</v>
      </c>
      <c r="Z39" s="78" t="s">
        <v>278</v>
      </c>
    </row>
    <row r="40" spans="1:26" ht="48">
      <c r="A40" s="184"/>
      <c r="B40" s="184"/>
      <c r="C40" s="200"/>
      <c r="D40" s="184"/>
      <c r="E40" s="184"/>
      <c r="F40" s="181"/>
      <c r="G40" s="77"/>
      <c r="H40" s="75"/>
      <c r="I40" s="77" t="s">
        <v>279</v>
      </c>
      <c r="J40" s="75" t="s">
        <v>280</v>
      </c>
      <c r="K40" s="75"/>
      <c r="L40" s="75"/>
      <c r="M40" s="181"/>
      <c r="N40" s="57">
        <v>1080780.26</v>
      </c>
      <c r="O40" s="57">
        <v>190725.93</v>
      </c>
      <c r="P40" s="57">
        <v>1080780.26</v>
      </c>
      <c r="Q40" s="57">
        <v>190725.93</v>
      </c>
      <c r="R40" s="51" t="s">
        <v>212</v>
      </c>
      <c r="S40" s="27" t="s">
        <v>184</v>
      </c>
      <c r="T40" s="27" t="s">
        <v>174</v>
      </c>
      <c r="U40" s="27">
        <v>2</v>
      </c>
      <c r="V40" s="75" t="s">
        <v>174</v>
      </c>
      <c r="W40" s="75" t="s">
        <v>174</v>
      </c>
      <c r="X40" s="75" t="s">
        <v>174</v>
      </c>
      <c r="Y40" s="80" t="s">
        <v>170</v>
      </c>
      <c r="Z40" s="78" t="s">
        <v>281</v>
      </c>
    </row>
    <row r="41" spans="1:26" ht="168">
      <c r="A41" s="184"/>
      <c r="B41" s="184"/>
      <c r="C41" s="200"/>
      <c r="D41" s="184"/>
      <c r="E41" s="184"/>
      <c r="F41" s="181"/>
      <c r="G41" s="77"/>
      <c r="H41" s="75"/>
      <c r="I41" s="77" t="s">
        <v>282</v>
      </c>
      <c r="J41" s="75" t="s">
        <v>283</v>
      </c>
      <c r="K41" s="75"/>
      <c r="L41" s="75"/>
      <c r="M41" s="181"/>
      <c r="N41" s="57">
        <v>2641954.2799999998</v>
      </c>
      <c r="O41" s="57">
        <v>466227.23</v>
      </c>
      <c r="P41" s="57">
        <v>2641954.2799999998</v>
      </c>
      <c r="Q41" s="57">
        <v>466227.23</v>
      </c>
      <c r="R41" s="51" t="s">
        <v>203</v>
      </c>
      <c r="S41" s="27" t="s">
        <v>174</v>
      </c>
      <c r="T41" s="27" t="s">
        <v>174</v>
      </c>
      <c r="U41" s="27">
        <v>2</v>
      </c>
      <c r="V41" s="75" t="s">
        <v>174</v>
      </c>
      <c r="W41" s="75" t="s">
        <v>174</v>
      </c>
      <c r="X41" s="75" t="s">
        <v>174</v>
      </c>
      <c r="Y41" s="80" t="s">
        <v>170</v>
      </c>
      <c r="Z41" s="78" t="s">
        <v>284</v>
      </c>
    </row>
    <row r="42" spans="1:26" ht="36">
      <c r="A42" s="184"/>
      <c r="B42" s="184"/>
      <c r="C42" s="200"/>
      <c r="D42" s="184"/>
      <c r="E42" s="184"/>
      <c r="F42" s="181"/>
      <c r="G42" s="77"/>
      <c r="H42" s="75"/>
      <c r="I42" s="77" t="s">
        <v>285</v>
      </c>
      <c r="J42" s="75" t="s">
        <v>286</v>
      </c>
      <c r="K42" s="75"/>
      <c r="L42" s="75"/>
      <c r="M42" s="181"/>
      <c r="N42" s="57">
        <v>258835.94</v>
      </c>
      <c r="O42" s="57">
        <v>45676.959999999999</v>
      </c>
      <c r="P42" s="57">
        <v>258835.94</v>
      </c>
      <c r="Q42" s="57">
        <v>45676.959999999999</v>
      </c>
      <c r="R42" s="51" t="s">
        <v>203</v>
      </c>
      <c r="S42" s="27" t="s">
        <v>174</v>
      </c>
      <c r="T42" s="27" t="s">
        <v>184</v>
      </c>
      <c r="U42" s="27"/>
      <c r="V42" s="89" t="s">
        <v>174</v>
      </c>
      <c r="W42" s="75" t="s">
        <v>174</v>
      </c>
      <c r="X42" s="75" t="s">
        <v>174</v>
      </c>
      <c r="Y42" s="80" t="s">
        <v>170</v>
      </c>
      <c r="Z42" s="78" t="s">
        <v>288</v>
      </c>
    </row>
    <row r="43" spans="1:26" ht="84">
      <c r="A43" s="184"/>
      <c r="B43" s="184"/>
      <c r="C43" s="200"/>
      <c r="D43" s="184"/>
      <c r="E43" s="184"/>
      <c r="F43" s="181"/>
      <c r="G43" s="77"/>
      <c r="H43" s="75"/>
      <c r="I43" s="77" t="s">
        <v>289</v>
      </c>
      <c r="J43" s="75" t="s">
        <v>290</v>
      </c>
      <c r="K43" s="75"/>
      <c r="L43" s="75"/>
      <c r="M43" s="181"/>
      <c r="N43" s="57">
        <v>345224.75</v>
      </c>
      <c r="O43" s="57">
        <v>60922.02</v>
      </c>
      <c r="P43" s="57">
        <v>345224.75</v>
      </c>
      <c r="Q43" s="57">
        <v>60922.02</v>
      </c>
      <c r="R43" s="51" t="s">
        <v>287</v>
      </c>
      <c r="S43" s="27" t="s">
        <v>174</v>
      </c>
      <c r="T43" s="27" t="s">
        <v>184</v>
      </c>
      <c r="U43" s="27"/>
      <c r="V43" s="75" t="s">
        <v>184</v>
      </c>
      <c r="W43" s="75" t="s">
        <v>174</v>
      </c>
      <c r="X43" s="75" t="s">
        <v>174</v>
      </c>
      <c r="Y43" s="80" t="s">
        <v>170</v>
      </c>
      <c r="Z43" s="78" t="s">
        <v>291</v>
      </c>
    </row>
    <row r="44" spans="1:26" ht="108">
      <c r="A44" s="184"/>
      <c r="B44" s="184"/>
      <c r="C44" s="200"/>
      <c r="D44" s="184"/>
      <c r="E44" s="184"/>
      <c r="F44" s="181"/>
      <c r="G44" s="77"/>
      <c r="H44" s="75"/>
      <c r="I44" s="77" t="s">
        <v>292</v>
      </c>
      <c r="J44" s="75" t="s">
        <v>189</v>
      </c>
      <c r="K44" s="75"/>
      <c r="L44" s="75"/>
      <c r="M44" s="181"/>
      <c r="N44" s="57">
        <v>1213884.68</v>
      </c>
      <c r="O44" s="57">
        <v>214214.94</v>
      </c>
      <c r="P44" s="57">
        <v>1213884.68</v>
      </c>
      <c r="Q44" s="57">
        <v>214214.94</v>
      </c>
      <c r="R44" s="51" t="s">
        <v>203</v>
      </c>
      <c r="S44" s="27" t="s">
        <v>174</v>
      </c>
      <c r="T44" s="27" t="s">
        <v>184</v>
      </c>
      <c r="U44" s="27"/>
      <c r="V44" s="89" t="s">
        <v>174</v>
      </c>
      <c r="W44" s="75" t="s">
        <v>174</v>
      </c>
      <c r="X44" s="75" t="s">
        <v>174</v>
      </c>
      <c r="Y44" s="80" t="s">
        <v>170</v>
      </c>
      <c r="Z44" s="78" t="s">
        <v>293</v>
      </c>
    </row>
    <row r="45" spans="1:26" ht="60">
      <c r="A45" s="184"/>
      <c r="B45" s="184"/>
      <c r="C45" s="200"/>
      <c r="D45" s="184"/>
      <c r="E45" s="184"/>
      <c r="F45" s="181"/>
      <c r="G45" s="77"/>
      <c r="H45" s="75"/>
      <c r="I45" s="52" t="s">
        <v>377</v>
      </c>
      <c r="J45" s="75" t="s">
        <v>295</v>
      </c>
      <c r="K45" s="75"/>
      <c r="L45" s="75"/>
      <c r="M45" s="181"/>
      <c r="N45" s="57">
        <v>774792.78</v>
      </c>
      <c r="O45" s="57">
        <v>136728.15</v>
      </c>
      <c r="P45" s="57">
        <v>774792.78</v>
      </c>
      <c r="Q45" s="57">
        <v>136728.15</v>
      </c>
      <c r="R45" s="51" t="s">
        <v>403</v>
      </c>
      <c r="S45" s="27" t="s">
        <v>174</v>
      </c>
      <c r="T45" s="27" t="s">
        <v>184</v>
      </c>
      <c r="U45" s="27"/>
      <c r="V45" s="89" t="s">
        <v>174</v>
      </c>
      <c r="W45" s="75" t="s">
        <v>174</v>
      </c>
      <c r="X45" s="75" t="s">
        <v>174</v>
      </c>
      <c r="Y45" s="80" t="s">
        <v>170</v>
      </c>
      <c r="Z45" s="78" t="s">
        <v>296</v>
      </c>
    </row>
    <row r="46" spans="1:26" ht="48">
      <c r="A46" s="185"/>
      <c r="B46" s="185"/>
      <c r="C46" s="201"/>
      <c r="D46" s="185"/>
      <c r="E46" s="185"/>
      <c r="F46" s="182"/>
      <c r="G46" s="77"/>
      <c r="H46" s="75"/>
      <c r="I46" s="77" t="s">
        <v>297</v>
      </c>
      <c r="J46" s="75" t="s">
        <v>202</v>
      </c>
      <c r="K46" s="75"/>
      <c r="L46" s="75"/>
      <c r="M46" s="182"/>
      <c r="N46" s="57">
        <v>1411732.57</v>
      </c>
      <c r="O46" s="57">
        <v>249111.09</v>
      </c>
      <c r="P46" s="57">
        <v>1411732.57</v>
      </c>
      <c r="Q46" s="57">
        <v>249111.09</v>
      </c>
      <c r="R46" s="51" t="s">
        <v>203</v>
      </c>
      <c r="S46" s="27" t="s">
        <v>174</v>
      </c>
      <c r="T46" s="27" t="s">
        <v>184</v>
      </c>
      <c r="U46" s="27"/>
      <c r="V46" s="75" t="s">
        <v>174</v>
      </c>
      <c r="W46" s="75" t="s">
        <v>174</v>
      </c>
      <c r="X46" s="75" t="s">
        <v>174</v>
      </c>
      <c r="Y46" s="80" t="s">
        <v>170</v>
      </c>
      <c r="Z46" s="78" t="s">
        <v>298</v>
      </c>
    </row>
    <row r="47" spans="1:26" ht="14.45" customHeight="1">
      <c r="A47" s="183" t="s">
        <v>172</v>
      </c>
      <c r="B47" s="183"/>
      <c r="C47" s="180"/>
      <c r="D47" s="183" t="s">
        <v>184</v>
      </c>
      <c r="E47" s="183"/>
      <c r="F47" s="180"/>
      <c r="G47" s="186" t="s">
        <v>260</v>
      </c>
      <c r="H47" s="189" t="s">
        <v>182</v>
      </c>
      <c r="I47" s="90"/>
      <c r="J47" s="91"/>
      <c r="K47" s="91"/>
      <c r="L47" s="82" t="s">
        <v>348</v>
      </c>
      <c r="M47" s="180" t="s">
        <v>299</v>
      </c>
      <c r="N47" s="106">
        <f>SUM(N48:N73)</f>
        <v>27883597.859999992</v>
      </c>
      <c r="O47" s="106">
        <f t="shared" ref="O47:Q47" si="1">SUM(O48:O73)</f>
        <v>4920634.959999999</v>
      </c>
      <c r="P47" s="106">
        <f t="shared" si="1"/>
        <v>31880597.859999992</v>
      </c>
      <c r="Q47" s="106">
        <f t="shared" si="1"/>
        <v>4920634.959999999</v>
      </c>
      <c r="R47" s="92"/>
      <c r="S47" s="27"/>
      <c r="T47" s="27"/>
      <c r="U47" s="93">
        <f>SUM(U48:U73)</f>
        <v>22</v>
      </c>
      <c r="V47" s="75"/>
      <c r="W47" s="75"/>
      <c r="X47" s="94"/>
      <c r="Y47" s="80"/>
      <c r="Z47" s="95"/>
    </row>
    <row r="48" spans="1:26" ht="36">
      <c r="A48" s="184"/>
      <c r="B48" s="184"/>
      <c r="C48" s="181"/>
      <c r="D48" s="184"/>
      <c r="E48" s="184"/>
      <c r="F48" s="181"/>
      <c r="G48" s="187"/>
      <c r="H48" s="190"/>
      <c r="I48" s="96" t="s">
        <v>263</v>
      </c>
      <c r="J48" s="97" t="s">
        <v>182</v>
      </c>
      <c r="K48" s="98"/>
      <c r="L48" s="98"/>
      <c r="M48" s="181"/>
      <c r="N48" s="57">
        <v>2054877.53</v>
      </c>
      <c r="O48" s="57">
        <v>362625.45</v>
      </c>
      <c r="P48" s="57">
        <v>2054877.53</v>
      </c>
      <c r="Q48" s="57">
        <v>362625.45</v>
      </c>
      <c r="R48" s="92" t="s">
        <v>384</v>
      </c>
      <c r="S48" s="27" t="s">
        <v>184</v>
      </c>
      <c r="T48" s="27" t="s">
        <v>184</v>
      </c>
      <c r="U48" s="27"/>
      <c r="V48" s="75" t="s">
        <v>184</v>
      </c>
      <c r="W48" s="75" t="s">
        <v>184</v>
      </c>
      <c r="X48" s="94" t="s">
        <v>300</v>
      </c>
      <c r="Y48" s="80" t="s">
        <v>170</v>
      </c>
      <c r="Z48" s="99"/>
    </row>
    <row r="49" spans="1:26" ht="36">
      <c r="A49" s="184"/>
      <c r="B49" s="184"/>
      <c r="C49" s="181"/>
      <c r="D49" s="184"/>
      <c r="E49" s="184"/>
      <c r="F49" s="181"/>
      <c r="G49" s="187"/>
      <c r="H49" s="190"/>
      <c r="I49" s="77" t="s">
        <v>301</v>
      </c>
      <c r="J49" s="77" t="s">
        <v>182</v>
      </c>
      <c r="K49" s="100"/>
      <c r="L49" s="75"/>
      <c r="M49" s="181"/>
      <c r="N49" s="57">
        <v>11729245.800000001</v>
      </c>
      <c r="O49" s="57">
        <v>2069866.9</v>
      </c>
      <c r="P49" s="57">
        <v>11729245.800000001</v>
      </c>
      <c r="Q49" s="57">
        <v>2069866.9</v>
      </c>
      <c r="R49" s="92" t="s">
        <v>404</v>
      </c>
      <c r="S49" s="27" t="s">
        <v>174</v>
      </c>
      <c r="T49" s="27" t="s">
        <v>174</v>
      </c>
      <c r="U49" s="27">
        <v>13</v>
      </c>
      <c r="V49" s="94" t="s">
        <v>174</v>
      </c>
      <c r="W49" s="94" t="s">
        <v>174</v>
      </c>
      <c r="X49" s="94" t="s">
        <v>174</v>
      </c>
      <c r="Y49" s="80" t="s">
        <v>170</v>
      </c>
      <c r="Z49" s="99"/>
    </row>
    <row r="50" spans="1:26" ht="24">
      <c r="A50" s="184"/>
      <c r="B50" s="184"/>
      <c r="C50" s="181"/>
      <c r="D50" s="184"/>
      <c r="E50" s="184"/>
      <c r="F50" s="181"/>
      <c r="G50" s="187"/>
      <c r="H50" s="190"/>
      <c r="I50" s="77" t="s">
        <v>302</v>
      </c>
      <c r="J50" s="75" t="s">
        <v>227</v>
      </c>
      <c r="K50" s="75"/>
      <c r="L50" s="75"/>
      <c r="M50" s="181"/>
      <c r="N50" s="57">
        <v>3117680.73</v>
      </c>
      <c r="O50" s="57">
        <v>550178.94999999995</v>
      </c>
      <c r="P50" s="57">
        <v>3117680.73</v>
      </c>
      <c r="Q50" s="57">
        <v>550178.94999999995</v>
      </c>
      <c r="R50" s="92" t="s">
        <v>405</v>
      </c>
      <c r="S50" s="27" t="s">
        <v>174</v>
      </c>
      <c r="T50" s="27" t="s">
        <v>174</v>
      </c>
      <c r="U50" s="27">
        <v>7</v>
      </c>
      <c r="V50" s="94" t="s">
        <v>174</v>
      </c>
      <c r="W50" s="94" t="s">
        <v>174</v>
      </c>
      <c r="X50" s="94" t="s">
        <v>174</v>
      </c>
      <c r="Y50" s="80" t="s">
        <v>170</v>
      </c>
      <c r="Z50" s="99"/>
    </row>
    <row r="51" spans="1:26" ht="36">
      <c r="A51" s="184"/>
      <c r="B51" s="184"/>
      <c r="C51" s="181"/>
      <c r="D51" s="184"/>
      <c r="E51" s="184"/>
      <c r="F51" s="181"/>
      <c r="G51" s="187"/>
      <c r="H51" s="190"/>
      <c r="I51" s="77" t="s">
        <v>303</v>
      </c>
      <c r="J51" s="75" t="s">
        <v>182</v>
      </c>
      <c r="K51" s="75"/>
      <c r="L51" s="75"/>
      <c r="M51" s="181"/>
      <c r="N51" s="57">
        <v>565313.51</v>
      </c>
      <c r="O51" s="57">
        <v>99761.21</v>
      </c>
      <c r="P51" s="57">
        <v>565313.51</v>
      </c>
      <c r="Q51" s="57">
        <v>99761.21</v>
      </c>
      <c r="R51" s="92" t="s">
        <v>378</v>
      </c>
      <c r="S51" s="27" t="s">
        <v>174</v>
      </c>
      <c r="T51" s="27" t="s">
        <v>184</v>
      </c>
      <c r="U51" s="27"/>
      <c r="V51" s="94" t="s">
        <v>174</v>
      </c>
      <c r="W51" s="94" t="s">
        <v>174</v>
      </c>
      <c r="X51" s="94" t="s">
        <v>174</v>
      </c>
      <c r="Y51" s="80" t="s">
        <v>170</v>
      </c>
      <c r="Z51" s="99"/>
    </row>
    <row r="52" spans="1:26" ht="24">
      <c r="A52" s="184"/>
      <c r="B52" s="184"/>
      <c r="C52" s="181"/>
      <c r="D52" s="184"/>
      <c r="E52" s="184"/>
      <c r="F52" s="181"/>
      <c r="G52" s="187"/>
      <c r="H52" s="190"/>
      <c r="I52" s="77" t="s">
        <v>304</v>
      </c>
      <c r="J52" s="75" t="s">
        <v>211</v>
      </c>
      <c r="K52" s="75"/>
      <c r="L52" s="75"/>
      <c r="M52" s="181"/>
      <c r="N52" s="57">
        <v>461720.45</v>
      </c>
      <c r="O52" s="57">
        <v>81480.08</v>
      </c>
      <c r="P52" s="57">
        <v>461720.45</v>
      </c>
      <c r="Q52" s="57">
        <v>81480.08</v>
      </c>
      <c r="R52" s="92" t="s">
        <v>379</v>
      </c>
      <c r="S52" s="101" t="s">
        <v>184</v>
      </c>
      <c r="T52" s="27" t="s">
        <v>184</v>
      </c>
      <c r="U52" s="27"/>
      <c r="V52" s="94" t="s">
        <v>174</v>
      </c>
      <c r="W52" s="75" t="s">
        <v>184</v>
      </c>
      <c r="X52" s="94" t="s">
        <v>174</v>
      </c>
      <c r="Y52" s="80" t="s">
        <v>170</v>
      </c>
      <c r="Z52" s="99"/>
    </row>
    <row r="53" spans="1:26" ht="24">
      <c r="A53" s="184"/>
      <c r="B53" s="184"/>
      <c r="C53" s="181"/>
      <c r="D53" s="184"/>
      <c r="E53" s="184"/>
      <c r="F53" s="181"/>
      <c r="G53" s="187"/>
      <c r="H53" s="190"/>
      <c r="I53" s="77" t="s">
        <v>305</v>
      </c>
      <c r="J53" s="75" t="s">
        <v>182</v>
      </c>
      <c r="K53" s="75"/>
      <c r="L53" s="75"/>
      <c r="M53" s="181"/>
      <c r="N53" s="57">
        <v>444163.68</v>
      </c>
      <c r="O53" s="57">
        <v>78381.820000000007</v>
      </c>
      <c r="P53" s="57">
        <v>4441163.68</v>
      </c>
      <c r="Q53" s="57">
        <v>78381.820000000007</v>
      </c>
      <c r="R53" s="92" t="s">
        <v>380</v>
      </c>
      <c r="S53" s="27" t="s">
        <v>174</v>
      </c>
      <c r="T53" s="27" t="s">
        <v>184</v>
      </c>
      <c r="U53" s="27"/>
      <c r="V53" s="94" t="s">
        <v>174</v>
      </c>
      <c r="W53" s="75" t="s">
        <v>184</v>
      </c>
      <c r="X53" s="94" t="s">
        <v>174</v>
      </c>
      <c r="Y53" s="80" t="s">
        <v>170</v>
      </c>
      <c r="Z53" s="99"/>
    </row>
    <row r="54" spans="1:26" ht="36">
      <c r="A54" s="184"/>
      <c r="B54" s="184"/>
      <c r="C54" s="181"/>
      <c r="D54" s="184"/>
      <c r="E54" s="184"/>
      <c r="F54" s="181"/>
      <c r="G54" s="187"/>
      <c r="H54" s="190"/>
      <c r="I54" s="77" t="s">
        <v>306</v>
      </c>
      <c r="J54" s="75" t="s">
        <v>182</v>
      </c>
      <c r="K54" s="75"/>
      <c r="L54" s="75"/>
      <c r="M54" s="102"/>
      <c r="N54" s="57">
        <v>430091.95</v>
      </c>
      <c r="O54" s="57">
        <v>75898.58</v>
      </c>
      <c r="P54" s="57">
        <v>430091.95</v>
      </c>
      <c r="Q54" s="57">
        <v>75898.58</v>
      </c>
      <c r="R54" s="92" t="s">
        <v>381</v>
      </c>
      <c r="S54" s="27" t="s">
        <v>174</v>
      </c>
      <c r="T54" s="27" t="s">
        <v>184</v>
      </c>
      <c r="U54" s="27"/>
      <c r="V54" s="94" t="s">
        <v>174</v>
      </c>
      <c r="W54" s="94" t="s">
        <v>174</v>
      </c>
      <c r="X54" s="94" t="s">
        <v>174</v>
      </c>
      <c r="Y54" s="80" t="s">
        <v>170</v>
      </c>
      <c r="Z54" s="99"/>
    </row>
    <row r="55" spans="1:26" ht="36">
      <c r="A55" s="184"/>
      <c r="B55" s="184"/>
      <c r="C55" s="181"/>
      <c r="D55" s="184"/>
      <c r="E55" s="184"/>
      <c r="F55" s="181"/>
      <c r="G55" s="187"/>
      <c r="H55" s="190"/>
      <c r="I55" s="77" t="s">
        <v>307</v>
      </c>
      <c r="J55" s="75" t="s">
        <v>308</v>
      </c>
      <c r="K55" s="75"/>
      <c r="L55" s="75"/>
      <c r="M55" s="102"/>
      <c r="N55" s="57">
        <v>432756.98</v>
      </c>
      <c r="O55" s="57">
        <v>76368.88</v>
      </c>
      <c r="P55" s="57">
        <v>432756.98</v>
      </c>
      <c r="Q55" s="57">
        <v>76368.88</v>
      </c>
      <c r="R55" s="92" t="s">
        <v>382</v>
      </c>
      <c r="S55" s="27" t="s">
        <v>174</v>
      </c>
      <c r="T55" s="27" t="s">
        <v>184</v>
      </c>
      <c r="U55" s="27"/>
      <c r="V55" s="94" t="s">
        <v>174</v>
      </c>
      <c r="W55" s="94" t="s">
        <v>184</v>
      </c>
      <c r="X55" s="94" t="s">
        <v>174</v>
      </c>
      <c r="Y55" s="80" t="s">
        <v>170</v>
      </c>
      <c r="Z55" s="99"/>
    </row>
    <row r="56" spans="1:26" ht="36">
      <c r="A56" s="184"/>
      <c r="B56" s="184"/>
      <c r="C56" s="181"/>
      <c r="D56" s="184"/>
      <c r="E56" s="184"/>
      <c r="F56" s="181"/>
      <c r="G56" s="187"/>
      <c r="H56" s="190"/>
      <c r="I56" s="77" t="s">
        <v>309</v>
      </c>
      <c r="J56" s="75" t="s">
        <v>202</v>
      </c>
      <c r="K56" s="75"/>
      <c r="L56" s="75"/>
      <c r="M56" s="102"/>
      <c r="N56" s="57">
        <v>582867.49</v>
      </c>
      <c r="O56" s="57">
        <v>102858.97</v>
      </c>
      <c r="P56" s="57">
        <v>582867.49</v>
      </c>
      <c r="Q56" s="57">
        <v>102858.97</v>
      </c>
      <c r="R56" s="92" t="s">
        <v>383</v>
      </c>
      <c r="S56" s="27" t="s">
        <v>174</v>
      </c>
      <c r="T56" s="27" t="s">
        <v>184</v>
      </c>
      <c r="U56" s="27"/>
      <c r="V56" s="75" t="s">
        <v>184</v>
      </c>
      <c r="W56" s="75" t="s">
        <v>184</v>
      </c>
      <c r="X56" s="94" t="s">
        <v>174</v>
      </c>
      <c r="Y56" s="80" t="s">
        <v>170</v>
      </c>
      <c r="Z56" s="99"/>
    </row>
    <row r="57" spans="1:26" ht="48">
      <c r="A57" s="184"/>
      <c r="B57" s="184"/>
      <c r="C57" s="181"/>
      <c r="D57" s="184"/>
      <c r="E57" s="184"/>
      <c r="F57" s="181"/>
      <c r="G57" s="187"/>
      <c r="H57" s="190"/>
      <c r="I57" s="77" t="s">
        <v>310</v>
      </c>
      <c r="J57" s="75" t="s">
        <v>280</v>
      </c>
      <c r="K57" s="75"/>
      <c r="L57" s="75"/>
      <c r="M57" s="102"/>
      <c r="N57" s="57">
        <v>1779118.35</v>
      </c>
      <c r="O57" s="57">
        <v>313962.07</v>
      </c>
      <c r="P57" s="57">
        <v>1779118.35</v>
      </c>
      <c r="Q57" s="57">
        <v>313962.07</v>
      </c>
      <c r="R57" s="92" t="s">
        <v>396</v>
      </c>
      <c r="S57" s="27" t="s">
        <v>174</v>
      </c>
      <c r="T57" s="27" t="s">
        <v>184</v>
      </c>
      <c r="U57" s="27"/>
      <c r="V57" s="75" t="s">
        <v>184</v>
      </c>
      <c r="W57" s="75" t="s">
        <v>184</v>
      </c>
      <c r="X57" s="94" t="s">
        <v>174</v>
      </c>
      <c r="Y57" s="80" t="s">
        <v>170</v>
      </c>
      <c r="Z57" s="99"/>
    </row>
    <row r="58" spans="1:26" ht="36">
      <c r="A58" s="184"/>
      <c r="B58" s="184"/>
      <c r="C58" s="181"/>
      <c r="D58" s="184"/>
      <c r="E58" s="184"/>
      <c r="F58" s="181"/>
      <c r="G58" s="187"/>
      <c r="H58" s="190"/>
      <c r="I58" s="77" t="s">
        <v>411</v>
      </c>
      <c r="J58" s="75" t="s">
        <v>189</v>
      </c>
      <c r="K58" s="75"/>
      <c r="L58" s="75"/>
      <c r="M58" s="102"/>
      <c r="N58" s="57">
        <v>979387.86</v>
      </c>
      <c r="O58" s="57">
        <v>172833.16</v>
      </c>
      <c r="P58" s="57">
        <v>979387.86</v>
      </c>
      <c r="Q58" s="57">
        <v>172833.16</v>
      </c>
      <c r="R58" s="92" t="s">
        <v>395</v>
      </c>
      <c r="S58" s="27" t="s">
        <v>174</v>
      </c>
      <c r="T58" s="27" t="s">
        <v>174</v>
      </c>
      <c r="U58" s="27">
        <v>1</v>
      </c>
      <c r="V58" s="94" t="s">
        <v>174</v>
      </c>
      <c r="W58" s="94" t="s">
        <v>184</v>
      </c>
      <c r="X58" s="94" t="s">
        <v>174</v>
      </c>
      <c r="Y58" s="80" t="s">
        <v>170</v>
      </c>
      <c r="Z58" s="99"/>
    </row>
    <row r="59" spans="1:26" ht="48">
      <c r="A59" s="184"/>
      <c r="B59" s="184"/>
      <c r="C59" s="181"/>
      <c r="D59" s="184"/>
      <c r="E59" s="184"/>
      <c r="F59" s="181"/>
      <c r="G59" s="187"/>
      <c r="H59" s="190"/>
      <c r="I59" s="77" t="s">
        <v>312</v>
      </c>
      <c r="J59" s="75" t="s">
        <v>295</v>
      </c>
      <c r="K59" s="75"/>
      <c r="L59" s="75"/>
      <c r="M59" s="102"/>
      <c r="N59" s="57">
        <v>461903.94</v>
      </c>
      <c r="O59" s="57">
        <v>81512.460000000006</v>
      </c>
      <c r="P59" s="57">
        <v>461903.94</v>
      </c>
      <c r="Q59" s="57">
        <v>81512.460000000006</v>
      </c>
      <c r="R59" s="92" t="s">
        <v>394</v>
      </c>
      <c r="S59" s="27" t="s">
        <v>174</v>
      </c>
      <c r="T59" s="27" t="s">
        <v>184</v>
      </c>
      <c r="U59" s="27"/>
      <c r="V59" s="94" t="s">
        <v>174</v>
      </c>
      <c r="W59" s="94" t="s">
        <v>184</v>
      </c>
      <c r="X59" s="94" t="s">
        <v>174</v>
      </c>
      <c r="Y59" s="80" t="s">
        <v>170</v>
      </c>
      <c r="Z59" s="99"/>
    </row>
    <row r="60" spans="1:26" ht="48">
      <c r="A60" s="184"/>
      <c r="B60" s="184"/>
      <c r="C60" s="181"/>
      <c r="D60" s="184"/>
      <c r="E60" s="184"/>
      <c r="F60" s="181"/>
      <c r="G60" s="187"/>
      <c r="H60" s="190"/>
      <c r="I60" s="77" t="s">
        <v>214</v>
      </c>
      <c r="J60" s="75" t="s">
        <v>215</v>
      </c>
      <c r="K60" s="75"/>
      <c r="L60" s="75"/>
      <c r="M60" s="102"/>
      <c r="N60" s="57">
        <v>387304.52</v>
      </c>
      <c r="O60" s="57">
        <v>68347.86</v>
      </c>
      <c r="P60" s="57">
        <v>387304.52</v>
      </c>
      <c r="Q60" s="57">
        <v>68347.86</v>
      </c>
      <c r="R60" s="92" t="s">
        <v>393</v>
      </c>
      <c r="S60" s="27" t="s">
        <v>174</v>
      </c>
      <c r="T60" s="27" t="s">
        <v>184</v>
      </c>
      <c r="U60" s="27"/>
      <c r="V60" s="94" t="s">
        <v>174</v>
      </c>
      <c r="W60" s="94" t="s">
        <v>174</v>
      </c>
      <c r="X60" s="94" t="s">
        <v>174</v>
      </c>
      <c r="Y60" s="80" t="s">
        <v>170</v>
      </c>
      <c r="Z60" s="99"/>
    </row>
    <row r="61" spans="1:26" ht="48">
      <c r="A61" s="184"/>
      <c r="B61" s="184"/>
      <c r="C61" s="181"/>
      <c r="D61" s="184"/>
      <c r="E61" s="184"/>
      <c r="F61" s="181"/>
      <c r="G61" s="187"/>
      <c r="H61" s="190"/>
      <c r="I61" s="77" t="s">
        <v>313</v>
      </c>
      <c r="J61" s="75" t="s">
        <v>283</v>
      </c>
      <c r="K61" s="75"/>
      <c r="L61" s="75"/>
      <c r="M61" s="102"/>
      <c r="N61" s="57">
        <v>341971.63</v>
      </c>
      <c r="O61" s="57">
        <v>60347.94</v>
      </c>
      <c r="P61" s="57">
        <v>341971.63</v>
      </c>
      <c r="Q61" s="57">
        <v>60347.94</v>
      </c>
      <c r="R61" s="92" t="s">
        <v>392</v>
      </c>
      <c r="S61" s="27" t="s">
        <v>174</v>
      </c>
      <c r="T61" s="27" t="s">
        <v>184</v>
      </c>
      <c r="U61" s="27"/>
      <c r="V61" s="94" t="s">
        <v>174</v>
      </c>
      <c r="W61" s="94" t="s">
        <v>174</v>
      </c>
      <c r="X61" s="94" t="s">
        <v>174</v>
      </c>
      <c r="Y61" s="80" t="s">
        <v>170</v>
      </c>
      <c r="Z61" s="99"/>
    </row>
    <row r="62" spans="1:26" ht="48">
      <c r="A62" s="184"/>
      <c r="B62" s="184"/>
      <c r="C62" s="181"/>
      <c r="D62" s="184"/>
      <c r="E62" s="184"/>
      <c r="F62" s="181"/>
      <c r="G62" s="187"/>
      <c r="H62" s="190"/>
      <c r="I62" s="77" t="s">
        <v>314</v>
      </c>
      <c r="J62" s="75" t="s">
        <v>182</v>
      </c>
      <c r="K62" s="75"/>
      <c r="L62" s="75"/>
      <c r="M62" s="102"/>
      <c r="N62" s="57">
        <v>315546.98</v>
      </c>
      <c r="O62" s="57">
        <v>55684.77</v>
      </c>
      <c r="P62" s="57">
        <v>315546.98</v>
      </c>
      <c r="Q62" s="57">
        <v>55684.77</v>
      </c>
      <c r="R62" s="92" t="s">
        <v>391</v>
      </c>
      <c r="S62" s="27" t="s">
        <v>174</v>
      </c>
      <c r="T62" s="27" t="s">
        <v>184</v>
      </c>
      <c r="U62" s="27"/>
      <c r="V62" s="94" t="s">
        <v>174</v>
      </c>
      <c r="W62" s="94" t="s">
        <v>174</v>
      </c>
      <c r="X62" s="94" t="s">
        <v>174</v>
      </c>
      <c r="Y62" s="80" t="s">
        <v>170</v>
      </c>
      <c r="Z62" s="99"/>
    </row>
    <row r="63" spans="1:26" ht="48">
      <c r="A63" s="184"/>
      <c r="B63" s="184"/>
      <c r="C63" s="181"/>
      <c r="D63" s="184"/>
      <c r="E63" s="184"/>
      <c r="F63" s="181"/>
      <c r="G63" s="187"/>
      <c r="H63" s="190"/>
      <c r="I63" s="77" t="s">
        <v>237</v>
      </c>
      <c r="J63" s="75" t="s">
        <v>238</v>
      </c>
      <c r="K63" s="75"/>
      <c r="L63" s="75"/>
      <c r="M63" s="102"/>
      <c r="N63" s="57">
        <v>310603.03999999998</v>
      </c>
      <c r="O63" s="57">
        <v>54812.3</v>
      </c>
      <c r="P63" s="57">
        <v>310603.03999999998</v>
      </c>
      <c r="Q63" s="57">
        <v>54812.3</v>
      </c>
      <c r="R63" s="92" t="s">
        <v>390</v>
      </c>
      <c r="S63" s="27" t="s">
        <v>174</v>
      </c>
      <c r="T63" s="27" t="s">
        <v>184</v>
      </c>
      <c r="U63" s="27"/>
      <c r="V63" s="94" t="s">
        <v>174</v>
      </c>
      <c r="W63" s="94" t="s">
        <v>174</v>
      </c>
      <c r="X63" s="94" t="s">
        <v>174</v>
      </c>
      <c r="Y63" s="80" t="s">
        <v>170</v>
      </c>
      <c r="Z63" s="99"/>
    </row>
    <row r="64" spans="1:26" ht="48">
      <c r="A64" s="184"/>
      <c r="B64" s="184"/>
      <c r="C64" s="181"/>
      <c r="D64" s="184"/>
      <c r="E64" s="184"/>
      <c r="F64" s="181"/>
      <c r="G64" s="187"/>
      <c r="H64" s="190"/>
      <c r="I64" s="77" t="s">
        <v>315</v>
      </c>
      <c r="J64" s="75" t="s">
        <v>193</v>
      </c>
      <c r="K64" s="75"/>
      <c r="L64" s="75"/>
      <c r="M64" s="102"/>
      <c r="N64" s="57">
        <v>1041556.27</v>
      </c>
      <c r="O64" s="57">
        <v>183804.05</v>
      </c>
      <c r="P64" s="57">
        <v>1041556.27</v>
      </c>
      <c r="Q64" s="57">
        <v>183804.05</v>
      </c>
      <c r="R64" s="92" t="s">
        <v>389</v>
      </c>
      <c r="S64" s="27" t="s">
        <v>174</v>
      </c>
      <c r="T64" s="27" t="s">
        <v>184</v>
      </c>
      <c r="U64" s="27"/>
      <c r="V64" s="94" t="s">
        <v>174</v>
      </c>
      <c r="W64" s="94" t="s">
        <v>184</v>
      </c>
      <c r="X64" s="94" t="s">
        <v>174</v>
      </c>
      <c r="Y64" s="80" t="s">
        <v>170</v>
      </c>
      <c r="Z64" s="99"/>
    </row>
    <row r="65" spans="1:28" ht="48">
      <c r="A65" s="184"/>
      <c r="B65" s="184"/>
      <c r="C65" s="181"/>
      <c r="D65" s="184"/>
      <c r="E65" s="184"/>
      <c r="F65" s="181"/>
      <c r="G65" s="187"/>
      <c r="H65" s="190"/>
      <c r="I65" s="77" t="s">
        <v>316</v>
      </c>
      <c r="J65" s="75" t="s">
        <v>215</v>
      </c>
      <c r="K65" s="75"/>
      <c r="L65" s="75"/>
      <c r="M65" s="102"/>
      <c r="N65" s="57">
        <v>277591.56</v>
      </c>
      <c r="O65" s="57">
        <v>48986.75</v>
      </c>
      <c r="P65" s="57">
        <v>277591.56</v>
      </c>
      <c r="Q65" s="57">
        <v>48986.75</v>
      </c>
      <c r="R65" s="92" t="s">
        <v>388</v>
      </c>
      <c r="S65" s="27" t="s">
        <v>174</v>
      </c>
      <c r="T65" s="27" t="s">
        <v>184</v>
      </c>
      <c r="U65" s="27"/>
      <c r="V65" s="94" t="s">
        <v>174</v>
      </c>
      <c r="W65" s="94" t="s">
        <v>184</v>
      </c>
      <c r="X65" s="94" t="s">
        <v>174</v>
      </c>
      <c r="Y65" s="80" t="s">
        <v>170</v>
      </c>
      <c r="Z65" s="99"/>
    </row>
    <row r="66" spans="1:28" ht="24">
      <c r="A66" s="184"/>
      <c r="B66" s="184"/>
      <c r="C66" s="181"/>
      <c r="D66" s="184"/>
      <c r="E66" s="184"/>
      <c r="F66" s="181"/>
      <c r="G66" s="187"/>
      <c r="H66" s="190"/>
      <c r="I66" s="77" t="s">
        <v>317</v>
      </c>
      <c r="J66" s="75" t="s">
        <v>221</v>
      </c>
      <c r="K66" s="75"/>
      <c r="L66" s="75"/>
      <c r="M66" s="102"/>
      <c r="N66" s="57">
        <v>554393.16</v>
      </c>
      <c r="O66" s="57">
        <v>97834.09</v>
      </c>
      <c r="P66" s="57">
        <v>554393.16</v>
      </c>
      <c r="Q66" s="57">
        <v>97834.09</v>
      </c>
      <c r="R66" s="92" t="s">
        <v>387</v>
      </c>
      <c r="S66" s="27" t="s">
        <v>184</v>
      </c>
      <c r="T66" s="27" t="s">
        <v>184</v>
      </c>
      <c r="U66" s="27"/>
      <c r="V66" s="94" t="s">
        <v>174</v>
      </c>
      <c r="W66" s="94" t="s">
        <v>184</v>
      </c>
      <c r="X66" s="94" t="s">
        <v>174</v>
      </c>
      <c r="Y66" s="80" t="s">
        <v>170</v>
      </c>
      <c r="Z66" s="99"/>
    </row>
    <row r="67" spans="1:28" ht="36">
      <c r="A67" s="184"/>
      <c r="B67" s="184"/>
      <c r="C67" s="181"/>
      <c r="D67" s="184"/>
      <c r="E67" s="184"/>
      <c r="F67" s="181"/>
      <c r="G67" s="187"/>
      <c r="H67" s="190"/>
      <c r="I67" s="77" t="s">
        <v>207</v>
      </c>
      <c r="J67" s="75" t="s">
        <v>182</v>
      </c>
      <c r="K67" s="75"/>
      <c r="L67" s="75"/>
      <c r="M67" s="102"/>
      <c r="N67" s="57">
        <v>242400.66</v>
      </c>
      <c r="O67" s="57">
        <v>42776.59</v>
      </c>
      <c r="P67" s="57">
        <v>242400.66</v>
      </c>
      <c r="Q67" s="57">
        <v>42776.59</v>
      </c>
      <c r="R67" s="92" t="s">
        <v>386</v>
      </c>
      <c r="S67" s="27" t="s">
        <v>174</v>
      </c>
      <c r="T67" s="27" t="s">
        <v>184</v>
      </c>
      <c r="U67" s="27"/>
      <c r="V67" s="94" t="s">
        <v>174</v>
      </c>
      <c r="W67" s="94" t="s">
        <v>184</v>
      </c>
      <c r="X67" s="94" t="s">
        <v>174</v>
      </c>
      <c r="Y67" s="80" t="s">
        <v>170</v>
      </c>
      <c r="Z67" s="99"/>
    </row>
    <row r="68" spans="1:28" ht="36">
      <c r="A68" s="184"/>
      <c r="B68" s="184"/>
      <c r="C68" s="181"/>
      <c r="D68" s="184"/>
      <c r="E68" s="184"/>
      <c r="F68" s="181"/>
      <c r="G68" s="187"/>
      <c r="H68" s="190"/>
      <c r="I68" s="77" t="s">
        <v>318</v>
      </c>
      <c r="J68" s="75" t="s">
        <v>198</v>
      </c>
      <c r="K68" s="75"/>
      <c r="L68" s="75"/>
      <c r="M68" s="102"/>
      <c r="N68" s="57">
        <v>245482.25</v>
      </c>
      <c r="O68" s="57">
        <v>43320.4</v>
      </c>
      <c r="P68" s="57">
        <v>245482.25</v>
      </c>
      <c r="Q68" s="57">
        <v>43320.4</v>
      </c>
      <c r="R68" s="92" t="s">
        <v>406</v>
      </c>
      <c r="S68" s="27" t="s">
        <v>174</v>
      </c>
      <c r="T68" s="27" t="s">
        <v>184</v>
      </c>
      <c r="U68" s="27"/>
      <c r="V68" s="94" t="s">
        <v>174</v>
      </c>
      <c r="W68" s="94" t="s">
        <v>184</v>
      </c>
      <c r="X68" s="94" t="s">
        <v>174</v>
      </c>
      <c r="Y68" s="80" t="s">
        <v>170</v>
      </c>
      <c r="Z68" s="99"/>
    </row>
    <row r="69" spans="1:28" ht="24">
      <c r="A69" s="184"/>
      <c r="B69" s="184"/>
      <c r="C69" s="181"/>
      <c r="D69" s="184"/>
      <c r="E69" s="184"/>
      <c r="F69" s="181"/>
      <c r="G69" s="187"/>
      <c r="H69" s="190"/>
      <c r="I69" s="77" t="s">
        <v>319</v>
      </c>
      <c r="J69" s="75" t="s">
        <v>320</v>
      </c>
      <c r="K69" s="75"/>
      <c r="L69" s="75"/>
      <c r="M69" s="102"/>
      <c r="N69" s="57">
        <v>176261.22</v>
      </c>
      <c r="O69" s="57">
        <v>31104.92</v>
      </c>
      <c r="P69" s="57">
        <v>176261.22</v>
      </c>
      <c r="Q69" s="57">
        <v>31104.92</v>
      </c>
      <c r="R69" s="92" t="s">
        <v>407</v>
      </c>
      <c r="S69" s="27" t="s">
        <v>184</v>
      </c>
      <c r="T69" s="27" t="s">
        <v>184</v>
      </c>
      <c r="U69" s="27"/>
      <c r="V69" s="94" t="s">
        <v>174</v>
      </c>
      <c r="W69" s="94" t="s">
        <v>184</v>
      </c>
      <c r="X69" s="94" t="s">
        <v>174</v>
      </c>
      <c r="Y69" s="80" t="s">
        <v>170</v>
      </c>
      <c r="Z69" s="99"/>
    </row>
    <row r="70" spans="1:28" ht="36">
      <c r="A70" s="184"/>
      <c r="B70" s="184"/>
      <c r="C70" s="181"/>
      <c r="D70" s="184"/>
      <c r="E70" s="184"/>
      <c r="F70" s="181"/>
      <c r="G70" s="187"/>
      <c r="H70" s="190"/>
      <c r="I70" s="77" t="s">
        <v>321</v>
      </c>
      <c r="J70" s="75" t="s">
        <v>182</v>
      </c>
      <c r="K70" s="75"/>
      <c r="L70" s="75"/>
      <c r="M70" s="102"/>
      <c r="N70" s="57">
        <v>638139.81000000006</v>
      </c>
      <c r="O70" s="57">
        <v>112612.91</v>
      </c>
      <c r="P70" s="57">
        <v>638139.81000000006</v>
      </c>
      <c r="Q70" s="57">
        <v>112612.91</v>
      </c>
      <c r="R70" s="92" t="s">
        <v>408</v>
      </c>
      <c r="S70" s="27" t="s">
        <v>174</v>
      </c>
      <c r="T70" s="27" t="s">
        <v>174</v>
      </c>
      <c r="U70" s="27">
        <v>1</v>
      </c>
      <c r="V70" s="94" t="s">
        <v>174</v>
      </c>
      <c r="W70" s="94" t="s">
        <v>184</v>
      </c>
      <c r="X70" s="94" t="s">
        <v>174</v>
      </c>
      <c r="Y70" s="80" t="s">
        <v>170</v>
      </c>
      <c r="Z70" s="99"/>
    </row>
    <row r="71" spans="1:28" ht="36">
      <c r="A71" s="184"/>
      <c r="B71" s="184"/>
      <c r="C71" s="181"/>
      <c r="D71" s="184"/>
      <c r="E71" s="184"/>
      <c r="F71" s="181"/>
      <c r="G71" s="187"/>
      <c r="H71" s="190"/>
      <c r="I71" s="77" t="s">
        <v>231</v>
      </c>
      <c r="J71" s="75" t="s">
        <v>232</v>
      </c>
      <c r="K71" s="75"/>
      <c r="L71" s="75"/>
      <c r="M71" s="102"/>
      <c r="N71" s="57">
        <v>141519.15</v>
      </c>
      <c r="O71" s="57">
        <v>24973.97</v>
      </c>
      <c r="P71" s="57">
        <v>141519.15</v>
      </c>
      <c r="Q71" s="57">
        <v>24973.97</v>
      </c>
      <c r="R71" s="92" t="s">
        <v>409</v>
      </c>
      <c r="S71" s="27" t="s">
        <v>174</v>
      </c>
      <c r="T71" s="27" t="s">
        <v>184</v>
      </c>
      <c r="U71" s="27"/>
      <c r="V71" s="94" t="s">
        <v>174</v>
      </c>
      <c r="W71" s="94" t="s">
        <v>184</v>
      </c>
      <c r="X71" s="94" t="s">
        <v>174</v>
      </c>
      <c r="Y71" s="80" t="s">
        <v>170</v>
      </c>
      <c r="Z71" s="99"/>
    </row>
    <row r="72" spans="1:28" ht="24">
      <c r="A72" s="184"/>
      <c r="B72" s="184"/>
      <c r="C72" s="181"/>
      <c r="D72" s="184"/>
      <c r="E72" s="184"/>
      <c r="F72" s="181"/>
      <c r="G72" s="187"/>
      <c r="H72" s="190"/>
      <c r="I72" s="77" t="s">
        <v>322</v>
      </c>
      <c r="J72" s="75" t="s">
        <v>286</v>
      </c>
      <c r="K72" s="75"/>
      <c r="L72" s="75"/>
      <c r="M72" s="102"/>
      <c r="N72" s="57">
        <v>119139.99</v>
      </c>
      <c r="O72" s="57">
        <v>21024.7</v>
      </c>
      <c r="P72" s="57">
        <v>119139.99</v>
      </c>
      <c r="Q72" s="57">
        <v>21024.7</v>
      </c>
      <c r="R72" s="92" t="s">
        <v>379</v>
      </c>
      <c r="S72" s="27" t="s">
        <v>184</v>
      </c>
      <c r="T72" s="27" t="s">
        <v>184</v>
      </c>
      <c r="U72" s="27"/>
      <c r="V72" s="94" t="s">
        <v>174</v>
      </c>
      <c r="W72" s="94" t="s">
        <v>184</v>
      </c>
      <c r="X72" s="94" t="s">
        <v>174</v>
      </c>
      <c r="Y72" s="80" t="s">
        <v>170</v>
      </c>
      <c r="Z72" s="99"/>
    </row>
    <row r="73" spans="1:28" ht="24.75" thickBot="1">
      <c r="A73" s="185"/>
      <c r="B73" s="185"/>
      <c r="C73" s="182"/>
      <c r="D73" s="185"/>
      <c r="E73" s="185"/>
      <c r="F73" s="182"/>
      <c r="G73" s="188"/>
      <c r="H73" s="191"/>
      <c r="I73" s="77" t="s">
        <v>246</v>
      </c>
      <c r="J73" s="75" t="s">
        <v>323</v>
      </c>
      <c r="K73" s="75"/>
      <c r="L73" s="75"/>
      <c r="M73" s="103"/>
      <c r="N73" s="57">
        <v>52559.35</v>
      </c>
      <c r="O73" s="57">
        <v>9275.18</v>
      </c>
      <c r="P73" s="57">
        <v>52559.35</v>
      </c>
      <c r="Q73" s="57">
        <v>9275.18</v>
      </c>
      <c r="R73" s="51" t="s">
        <v>385</v>
      </c>
      <c r="S73" s="27" t="s">
        <v>174</v>
      </c>
      <c r="T73" s="27" t="s">
        <v>184</v>
      </c>
      <c r="U73" s="27"/>
      <c r="V73" s="75" t="s">
        <v>174</v>
      </c>
      <c r="W73" s="75" t="s">
        <v>184</v>
      </c>
      <c r="X73" s="75" t="s">
        <v>174</v>
      </c>
      <c r="Y73" s="80" t="s">
        <v>170</v>
      </c>
      <c r="Z73" s="81"/>
      <c r="AB73" s="43" t="s">
        <v>349</v>
      </c>
    </row>
    <row r="74" spans="1:28" ht="15.75" thickBot="1">
      <c r="P74" s="73">
        <f>SUM(P47,P10:P32)</f>
        <v>125631625.94</v>
      </c>
      <c r="AB74" s="30" t="s">
        <v>305</v>
      </c>
    </row>
    <row r="75" spans="1:28">
      <c r="AB75" s="30"/>
    </row>
    <row r="76" spans="1:28" ht="25.5">
      <c r="AB76" s="30" t="s">
        <v>292</v>
      </c>
    </row>
    <row r="77" spans="1:28">
      <c r="AB77" s="30"/>
    </row>
    <row r="78" spans="1:28" ht="38.25">
      <c r="AB78" s="30" t="s">
        <v>223</v>
      </c>
    </row>
    <row r="79" spans="1:28">
      <c r="AB79" s="30" t="s">
        <v>249</v>
      </c>
    </row>
    <row r="80" spans="1:28">
      <c r="AB80" s="30" t="s">
        <v>322</v>
      </c>
    </row>
    <row r="81" spans="28:28" ht="25.5">
      <c r="AB81" s="30" t="s">
        <v>285</v>
      </c>
    </row>
    <row r="82" spans="28:28" ht="25.5">
      <c r="AB82" s="30" t="s">
        <v>312</v>
      </c>
    </row>
    <row r="83" spans="28:28" ht="25.5">
      <c r="AB83" s="30" t="s">
        <v>294</v>
      </c>
    </row>
    <row r="84" spans="28:28" ht="25.5">
      <c r="AB84" s="30" t="s">
        <v>321</v>
      </c>
    </row>
    <row r="85" spans="28:28">
      <c r="AB85" s="30"/>
    </row>
    <row r="86" spans="28:28" ht="25.5">
      <c r="AB86" s="30" t="s">
        <v>289</v>
      </c>
    </row>
    <row r="87" spans="28:28">
      <c r="AB87" s="30"/>
    </row>
    <row r="88" spans="28:28">
      <c r="AB88" s="30" t="s">
        <v>237</v>
      </c>
    </row>
    <row r="89" spans="28:28">
      <c r="AB89" s="30" t="s">
        <v>304</v>
      </c>
    </row>
    <row r="90" spans="28:28">
      <c r="AB90" s="30"/>
    </row>
    <row r="91" spans="28:28" ht="25.5">
      <c r="AB91" s="30" t="s">
        <v>277</v>
      </c>
    </row>
    <row r="92" spans="28:28" ht="25.5">
      <c r="AB92" s="30" t="s">
        <v>302</v>
      </c>
    </row>
    <row r="93" spans="28:28">
      <c r="AB93" s="30"/>
    </row>
    <row r="94" spans="28:28" ht="25.5">
      <c r="AB94" s="30" t="s">
        <v>201</v>
      </c>
    </row>
    <row r="95" spans="28:28">
      <c r="AB95" s="30"/>
    </row>
    <row r="96" spans="28:28" ht="25.5">
      <c r="AB96" s="30" t="s">
        <v>279</v>
      </c>
    </row>
    <row r="97" spans="28:28">
      <c r="AB97" s="30"/>
    </row>
    <row r="98" spans="28:28" ht="25.5">
      <c r="AB98" s="30" t="s">
        <v>275</v>
      </c>
    </row>
    <row r="99" spans="28:28" ht="38.25">
      <c r="AB99" s="30" t="s">
        <v>271</v>
      </c>
    </row>
    <row r="100" spans="28:28" ht="51">
      <c r="AB100" s="30" t="s">
        <v>229</v>
      </c>
    </row>
    <row r="101" spans="28:28" ht="63.75">
      <c r="AB101" s="30" t="s">
        <v>267</v>
      </c>
    </row>
    <row r="102" spans="28:28" ht="25.5">
      <c r="AB102" s="30" t="s">
        <v>214</v>
      </c>
    </row>
    <row r="103" spans="28:28">
      <c r="AB103" s="30"/>
    </row>
    <row r="104" spans="28:28" ht="25.5">
      <c r="AB104" s="30" t="s">
        <v>192</v>
      </c>
    </row>
    <row r="105" spans="28:28" ht="25.5">
      <c r="AB105" s="30" t="s">
        <v>175</v>
      </c>
    </row>
    <row r="106" spans="28:28">
      <c r="AB106" s="30"/>
    </row>
    <row r="107" spans="28:28">
      <c r="AB107" s="30"/>
    </row>
    <row r="108" spans="28:28">
      <c r="AB108" s="30"/>
    </row>
    <row r="109" spans="28:28">
      <c r="AB109" s="30"/>
    </row>
    <row r="110" spans="28:28">
      <c r="AB110" s="30"/>
    </row>
    <row r="111" spans="28:28">
      <c r="AB111" s="30"/>
    </row>
    <row r="112" spans="28:28" ht="25.5">
      <c r="AB112" s="30" t="s">
        <v>220</v>
      </c>
    </row>
    <row r="113" spans="28:28">
      <c r="AB113" s="30"/>
    </row>
    <row r="114" spans="28:28">
      <c r="AB114" s="30" t="s">
        <v>313</v>
      </c>
    </row>
    <row r="115" spans="28:28" ht="25.5">
      <c r="AB115" s="30" t="s">
        <v>350</v>
      </c>
    </row>
    <row r="116" spans="28:28">
      <c r="AB116" s="30"/>
    </row>
    <row r="117" spans="28:28" ht="25.5">
      <c r="AB117" s="30" t="s">
        <v>318</v>
      </c>
    </row>
    <row r="118" spans="28:28">
      <c r="AB118" s="30"/>
    </row>
    <row r="119" spans="28:28">
      <c r="AB119" s="30" t="s">
        <v>317</v>
      </c>
    </row>
    <row r="120" spans="28:28">
      <c r="AB120" s="30" t="s">
        <v>303</v>
      </c>
    </row>
    <row r="121" spans="28:28">
      <c r="AB121" s="30"/>
    </row>
    <row r="122" spans="28:28" ht="25.5">
      <c r="AB122" s="30" t="s">
        <v>301</v>
      </c>
    </row>
    <row r="123" spans="28:28">
      <c r="AB123" s="30"/>
    </row>
    <row r="124" spans="28:28" ht="25.5">
      <c r="AB124" s="30" t="s">
        <v>263</v>
      </c>
    </row>
    <row r="125" spans="28:28">
      <c r="AB125" s="30" t="s">
        <v>297</v>
      </c>
    </row>
    <row r="126" spans="28:28" ht="25.5">
      <c r="AB126" s="30" t="s">
        <v>273</v>
      </c>
    </row>
    <row r="127" spans="28:28" ht="25.5">
      <c r="AB127" s="30" t="s">
        <v>207</v>
      </c>
    </row>
    <row r="128" spans="28:28">
      <c r="AB128" s="30"/>
    </row>
    <row r="129" spans="28:28">
      <c r="AB129" s="30"/>
    </row>
    <row r="130" spans="28:28">
      <c r="AB130" s="30" t="s">
        <v>231</v>
      </c>
    </row>
    <row r="131" spans="28:28">
      <c r="AB131" s="30"/>
    </row>
    <row r="132" spans="28:28">
      <c r="AB132" s="30" t="s">
        <v>246</v>
      </c>
    </row>
    <row r="133" spans="28:28">
      <c r="AB133" s="30" t="s">
        <v>311</v>
      </c>
    </row>
    <row r="134" spans="28:28" ht="38.25">
      <c r="AB134" s="30" t="s">
        <v>218</v>
      </c>
    </row>
    <row r="135" spans="28:28">
      <c r="AB135" s="30"/>
    </row>
  </sheetData>
  <mergeCells count="34">
    <mergeCell ref="T6:U6"/>
    <mergeCell ref="A32:A46"/>
    <mergeCell ref="B32:B46"/>
    <mergeCell ref="C32:C46"/>
    <mergeCell ref="D32:D46"/>
    <mergeCell ref="E32:E46"/>
    <mergeCell ref="F32:F46"/>
    <mergeCell ref="H6:H7"/>
    <mergeCell ref="I6:I7"/>
    <mergeCell ref="J6:J7"/>
    <mergeCell ref="K6:K7"/>
    <mergeCell ref="L6:L7"/>
    <mergeCell ref="M6:M7"/>
    <mergeCell ref="A6:A7"/>
    <mergeCell ref="B6:B7"/>
    <mergeCell ref="C6:C7"/>
    <mergeCell ref="A5:E5"/>
    <mergeCell ref="C3:G3"/>
    <mergeCell ref="N6:O6"/>
    <mergeCell ref="P6:Q6"/>
    <mergeCell ref="R6:R7"/>
    <mergeCell ref="E6:E7"/>
    <mergeCell ref="F6:F7"/>
    <mergeCell ref="G6:G7"/>
    <mergeCell ref="M32:M46"/>
    <mergeCell ref="A47:A73"/>
    <mergeCell ref="B47:B73"/>
    <mergeCell ref="C47:C73"/>
    <mergeCell ref="D47:D73"/>
    <mergeCell ref="E47:E73"/>
    <mergeCell ref="F47:F73"/>
    <mergeCell ref="G47:G73"/>
    <mergeCell ref="H47:H73"/>
    <mergeCell ref="M47:M53"/>
  </mergeCells>
  <dataValidations count="1">
    <dataValidation type="list" allowBlank="1" showInputMessage="1" showErrorMessage="1" sqref="Y10:Y73" xr:uid="{00000000-0002-0000-0200-000000000000}">
      <formula1>$AD$7:$AD$10</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
  <sheetViews>
    <sheetView zoomScale="90" zoomScaleNormal="90" zoomScaleSheetLayoutView="90" workbookViewId="0">
      <selection activeCell="A3" activeCellId="1" sqref="A1:XFD1 A3:XFD3"/>
    </sheetView>
  </sheetViews>
  <sheetFormatPr defaultRowHeight="15"/>
  <cols>
    <col min="1" max="1" width="40.7109375" customWidth="1"/>
    <col min="2" max="2" width="35.7109375" customWidth="1"/>
    <col min="3" max="3" width="21.5703125" customWidth="1"/>
  </cols>
  <sheetData>
    <row r="1" spans="1:5" s="46" customFormat="1" ht="24.6" customHeight="1">
      <c r="A1" s="8" t="s">
        <v>83</v>
      </c>
      <c r="B1" s="8" t="s">
        <v>26</v>
      </c>
      <c r="C1"/>
      <c r="D1"/>
      <c r="E1"/>
    </row>
    <row r="3" spans="1:5" ht="14.45" customHeight="1">
      <c r="A3" s="8" t="s">
        <v>352</v>
      </c>
    </row>
    <row r="4" spans="1:5" ht="15.75" thickBot="1"/>
    <row r="5" spans="1:5">
      <c r="A5" s="202" t="s">
        <v>324</v>
      </c>
      <c r="B5" s="204" t="s">
        <v>353</v>
      </c>
    </row>
    <row r="6" spans="1:5">
      <c r="A6" s="203"/>
      <c r="B6" s="205"/>
    </row>
    <row r="7" spans="1:5" ht="56.25" customHeight="1">
      <c r="A7" s="148" t="s">
        <v>354</v>
      </c>
      <c r="B7" s="149" t="s">
        <v>371</v>
      </c>
    </row>
    <row r="8" spans="1:5" ht="43.5" customHeight="1" thickBot="1">
      <c r="A8" s="150" t="s">
        <v>355</v>
      </c>
      <c r="B8" s="151" t="s">
        <v>372</v>
      </c>
    </row>
  </sheetData>
  <mergeCells count="2">
    <mergeCell ref="A5:A6"/>
    <mergeCell ref="B5:B6"/>
  </mergeCells>
  <pageMargins left="0.7" right="0.7" top="0.75" bottom="0.75" header="0.3" footer="0.3"/>
  <pageSetup paperSize="9" scale="1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6"/>
  <sheetViews>
    <sheetView tabSelected="1" zoomScale="80" zoomScaleNormal="80" workbookViewId="0">
      <selection activeCell="C27" sqref="C27"/>
    </sheetView>
  </sheetViews>
  <sheetFormatPr defaultRowHeight="15"/>
  <cols>
    <col min="1" max="1" width="70.5703125" customWidth="1"/>
    <col min="2" max="3" width="16.5703125" customWidth="1"/>
    <col min="4" max="4" width="16.42578125" customWidth="1"/>
    <col min="5" max="5" width="13.28515625" customWidth="1"/>
  </cols>
  <sheetData>
    <row r="1" spans="1:7">
      <c r="A1" s="4" t="s">
        <v>83</v>
      </c>
      <c r="B1" s="4" t="s">
        <v>26</v>
      </c>
    </row>
    <row r="2" spans="1:7">
      <c r="A2" s="4"/>
    </row>
    <row r="3" spans="1:7">
      <c r="A3" s="4" t="s">
        <v>356</v>
      </c>
      <c r="B3" s="31"/>
    </row>
    <row r="4" spans="1:7" ht="15.75" thickBot="1"/>
    <row r="5" spans="1:7">
      <c r="A5" s="206" t="s">
        <v>324</v>
      </c>
      <c r="B5" s="208" t="s">
        <v>357</v>
      </c>
      <c r="C5" s="208" t="s">
        <v>358</v>
      </c>
      <c r="D5" s="208" t="s">
        <v>359</v>
      </c>
      <c r="E5" s="210" t="s">
        <v>360</v>
      </c>
    </row>
    <row r="6" spans="1:7" ht="26.25" customHeight="1">
      <c r="A6" s="207"/>
      <c r="B6" s="209"/>
      <c r="C6" s="209"/>
      <c r="D6" s="209"/>
      <c r="E6" s="211"/>
    </row>
    <row r="7" spans="1:7">
      <c r="A7" s="48">
        <v>1</v>
      </c>
      <c r="B7" s="49">
        <v>2</v>
      </c>
      <c r="C7" s="49">
        <v>3</v>
      </c>
      <c r="D7" s="50">
        <v>4</v>
      </c>
      <c r="E7" s="47">
        <v>5</v>
      </c>
    </row>
    <row r="8" spans="1:7" ht="24">
      <c r="A8" s="154" t="s">
        <v>366</v>
      </c>
      <c r="B8" s="108">
        <v>19</v>
      </c>
      <c r="C8" s="108">
        <v>31</v>
      </c>
      <c r="D8" s="109">
        <f>B8/C8</f>
        <v>0.61290322580645162</v>
      </c>
      <c r="E8" s="152"/>
    </row>
    <row r="9" spans="1:7">
      <c r="A9" s="154" t="s">
        <v>361</v>
      </c>
      <c r="B9" s="108">
        <v>14</v>
      </c>
      <c r="C9" s="108">
        <v>16</v>
      </c>
      <c r="D9" s="109">
        <f t="shared" ref="D9:D16" si="0">B9/C9</f>
        <v>0.875</v>
      </c>
      <c r="E9" s="152"/>
      <c r="G9" s="56"/>
    </row>
    <row r="10" spans="1:7">
      <c r="A10" s="154" t="s">
        <v>362</v>
      </c>
      <c r="B10" s="110">
        <v>10904</v>
      </c>
      <c r="C10" s="110">
        <v>12000</v>
      </c>
      <c r="D10" s="109">
        <f t="shared" si="0"/>
        <v>0.90866666666666662</v>
      </c>
      <c r="E10" s="152"/>
      <c r="G10" s="56"/>
    </row>
    <row r="11" spans="1:7" ht="25.5" customHeight="1">
      <c r="A11" s="154" t="s">
        <v>363</v>
      </c>
      <c r="B11" s="110">
        <v>9483</v>
      </c>
      <c r="C11" s="110">
        <v>9000</v>
      </c>
      <c r="D11" s="109">
        <f t="shared" si="0"/>
        <v>1.0536666666666668</v>
      </c>
      <c r="E11" s="152"/>
      <c r="G11" s="56"/>
    </row>
    <row r="12" spans="1:7">
      <c r="A12" s="154" t="s">
        <v>364</v>
      </c>
      <c r="B12" s="110">
        <v>948396</v>
      </c>
      <c r="C12" s="110">
        <v>990000</v>
      </c>
      <c r="D12" s="109">
        <f t="shared" si="0"/>
        <v>0.95797575757575759</v>
      </c>
      <c r="E12" s="152"/>
      <c r="G12" s="56"/>
    </row>
    <row r="13" spans="1:7">
      <c r="A13" s="154" t="s">
        <v>367</v>
      </c>
      <c r="B13" s="110">
        <v>95453347.759999976</v>
      </c>
      <c r="C13" s="110">
        <v>84280240</v>
      </c>
      <c r="D13" s="109">
        <f t="shared" si="0"/>
        <v>1.1325709058256119</v>
      </c>
      <c r="E13" s="153"/>
      <c r="G13" s="56"/>
    </row>
    <row r="14" spans="1:7">
      <c r="A14" s="154" t="s">
        <v>365</v>
      </c>
      <c r="B14" s="108">
        <v>50</v>
      </c>
      <c r="C14" s="108">
        <v>77</v>
      </c>
      <c r="D14" s="109">
        <f t="shared" si="0"/>
        <v>0.64935064935064934</v>
      </c>
      <c r="E14" s="153"/>
      <c r="G14" s="56"/>
    </row>
    <row r="15" spans="1:7" ht="24">
      <c r="A15" s="154" t="s">
        <v>368</v>
      </c>
      <c r="B15" s="110">
        <v>11955</v>
      </c>
      <c r="C15" s="110">
        <v>12000</v>
      </c>
      <c r="D15" s="109">
        <f t="shared" si="0"/>
        <v>0.99624999999999997</v>
      </c>
      <c r="E15" s="153"/>
      <c r="G15" s="56"/>
    </row>
    <row r="16" spans="1:7" ht="24.75" thickBot="1">
      <c r="A16" s="155" t="s">
        <v>369</v>
      </c>
      <c r="B16" s="156">
        <v>1050</v>
      </c>
      <c r="C16" s="157">
        <v>380</v>
      </c>
      <c r="D16" s="158">
        <f t="shared" si="0"/>
        <v>2.763157894736842</v>
      </c>
      <c r="E16" s="159"/>
      <c r="G16" s="56"/>
    </row>
  </sheetData>
  <mergeCells count="5">
    <mergeCell ref="A5:A6"/>
    <mergeCell ref="B5:B6"/>
    <mergeCell ref="C5:C6"/>
    <mergeCell ref="D5:D6"/>
    <mergeCell ref="E5:E6"/>
  </mergeCells>
  <pageMargins left="0.7" right="0.7" top="0.75" bottom="0.75" header="0.3" footer="0.3"/>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3</vt:i4>
      </vt:variant>
    </vt:vector>
  </HeadingPairs>
  <TitlesOfParts>
    <vt:vector size="8" baseType="lpstr">
      <vt:lpstr> OP_alokacja i kontraktacja</vt:lpstr>
      <vt:lpstr>OP_Plany Działań</vt:lpstr>
      <vt:lpstr>OP_Projekty COVID</vt:lpstr>
      <vt:lpstr>OP_ewaluacja</vt:lpstr>
      <vt:lpstr>OP_wskaźniki</vt:lpstr>
      <vt:lpstr>' OP_alokacja i kontraktacja'!Obszar_wydruku</vt:lpstr>
      <vt:lpstr>OP_ewaluacja!Obszar_wydruku</vt:lpstr>
      <vt:lpstr>'OP_Plany Działań'!Obszar_wydruku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Majewska Małgorzata</cp:lastModifiedBy>
  <cp:lastPrinted>2022-05-30T12:09:20Z</cp:lastPrinted>
  <dcterms:created xsi:type="dcterms:W3CDTF">2017-09-14T07:20:33Z</dcterms:created>
  <dcterms:modified xsi:type="dcterms:W3CDTF">2022-06-09T10:12:56Z</dcterms:modified>
</cp:coreProperties>
</file>